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-SPORT\Sportprüfung\AG Sportprüfung 2020\Webseite\Schulsportpruefung NW\BS.1\"/>
    </mc:Choice>
  </mc:AlternateContent>
  <bookViews>
    <workbookView xWindow="0" yWindow="0" windowWidth="28800" windowHeight="12480" tabRatio="926"/>
  </bookViews>
  <sheets>
    <sheet name="Rangliste Rohdaten" sheetId="36" r:id="rId1"/>
    <sheet name="Punkteberechnung Männer" sheetId="37" r:id="rId2"/>
    <sheet name="Punkteberechnung Frauen" sheetId="38" r:id="rId3"/>
    <sheet name="Noten" sheetId="35" r:id="rId4"/>
    <sheet name="Sprint" sheetId="39" r:id="rId5"/>
    <sheet name="Springen" sheetId="26" r:id="rId6"/>
    <sheet name="Werfen" sheetId="29" r:id="rId7"/>
    <sheet name="Ausdauer" sheetId="40" r:id="rId8"/>
  </sheets>
  <definedNames>
    <definedName name="_xlnm.Print_Area" localSheetId="3">Noten!$A$1:$V$58</definedName>
    <definedName name="_xlnm.Print_Area" localSheetId="0">'Rangliste Rohdaten'!$A$1:$W$58</definedName>
  </definedNames>
  <calcPr calcId="162913"/>
</workbook>
</file>

<file path=xl/calcChain.xml><?xml version="1.0" encoding="utf-8"?>
<calcChain xmlns="http://schemas.openxmlformats.org/spreadsheetml/2006/main">
  <c r="T5" i="35" l="1"/>
  <c r="T6" i="35"/>
  <c r="E5" i="35"/>
  <c r="E6" i="35"/>
  <c r="C5" i="35"/>
  <c r="D5" i="35" s="1"/>
  <c r="C6" i="35"/>
  <c r="D6" i="35" s="1"/>
  <c r="V6" i="36" l="1"/>
  <c r="V7" i="36"/>
  <c r="V8" i="36"/>
  <c r="V9" i="36"/>
  <c r="V10" i="36"/>
  <c r="V11" i="36"/>
  <c r="V12" i="36"/>
  <c r="U12" i="36" s="1"/>
  <c r="V13" i="36"/>
  <c r="V14" i="36"/>
  <c r="V15" i="36"/>
  <c r="V16" i="36"/>
  <c r="V17" i="36"/>
  <c r="V18" i="36"/>
  <c r="V19" i="36"/>
  <c r="V20" i="36"/>
  <c r="V21" i="36"/>
  <c r="V22" i="36"/>
  <c r="V23" i="36"/>
  <c r="V24" i="36"/>
  <c r="V25" i="36"/>
  <c r="V26" i="36"/>
  <c r="V27" i="36"/>
  <c r="V28" i="36"/>
  <c r="V29" i="36"/>
  <c r="V30" i="36"/>
  <c r="V31" i="36"/>
  <c r="V32" i="36"/>
  <c r="V33" i="36"/>
  <c r="V34" i="36"/>
  <c r="V35" i="36"/>
  <c r="V36" i="36"/>
  <c r="V37" i="36"/>
  <c r="V38" i="36"/>
  <c r="V39" i="36"/>
  <c r="V40" i="36"/>
  <c r="V41" i="36"/>
  <c r="V42" i="36"/>
  <c r="V43" i="36"/>
  <c r="V44" i="36"/>
  <c r="V45" i="36"/>
  <c r="V46" i="36"/>
  <c r="V47" i="36"/>
  <c r="V48" i="36"/>
  <c r="V49" i="36"/>
  <c r="V50" i="36"/>
  <c r="V51" i="36"/>
  <c r="V52" i="36"/>
  <c r="V53" i="36"/>
  <c r="V54" i="36"/>
  <c r="V55" i="36"/>
  <c r="V56" i="36"/>
  <c r="V57" i="36"/>
  <c r="V58" i="36"/>
  <c r="V59" i="36"/>
  <c r="V60" i="36"/>
  <c r="V61" i="36"/>
  <c r="V62" i="36"/>
  <c r="V63" i="36"/>
  <c r="V64" i="36"/>
  <c r="V65" i="36"/>
  <c r="V66" i="36"/>
  <c r="V67" i="36"/>
  <c r="V68" i="36"/>
  <c r="V69" i="36"/>
  <c r="V70" i="36"/>
  <c r="V71" i="36"/>
  <c r="V72" i="36"/>
  <c r="V73" i="36"/>
  <c r="V74" i="36"/>
  <c r="V75" i="36"/>
  <c r="V76" i="36"/>
  <c r="V77" i="36"/>
  <c r="V78" i="36"/>
  <c r="V79" i="36"/>
  <c r="V80" i="36"/>
  <c r="V81" i="36"/>
  <c r="V82" i="36"/>
  <c r="V83" i="36"/>
  <c r="V84" i="36"/>
  <c r="V85" i="36"/>
  <c r="V86" i="36"/>
  <c r="V87" i="36"/>
  <c r="V88" i="36"/>
  <c r="V89" i="36"/>
  <c r="V90" i="36"/>
  <c r="V91" i="36"/>
  <c r="V92" i="36"/>
  <c r="V93" i="36"/>
  <c r="V94" i="36"/>
  <c r="V95" i="36"/>
  <c r="V96" i="36"/>
  <c r="V97" i="36"/>
  <c r="V98" i="36"/>
  <c r="V99" i="36"/>
  <c r="V100" i="36"/>
  <c r="V101" i="36"/>
  <c r="V102" i="36"/>
  <c r="V103" i="36"/>
  <c r="V104" i="36"/>
  <c r="V105" i="36"/>
  <c r="V106" i="36"/>
  <c r="V107" i="36"/>
  <c r="V108" i="36"/>
  <c r="V109" i="36"/>
  <c r="V110" i="36"/>
  <c r="V111" i="36"/>
  <c r="V112" i="36"/>
  <c r="V113" i="36"/>
  <c r="V114" i="36"/>
  <c r="V115" i="36"/>
  <c r="V116" i="36"/>
  <c r="V117" i="36"/>
  <c r="V118" i="36"/>
  <c r="V119" i="36"/>
  <c r="V120" i="36"/>
  <c r="V121" i="36"/>
  <c r="V122" i="36"/>
  <c r="V123" i="36"/>
  <c r="V124" i="36"/>
  <c r="V125" i="36"/>
  <c r="V126" i="36"/>
  <c r="V127" i="36"/>
  <c r="V128" i="36"/>
  <c r="V129" i="36"/>
  <c r="V130" i="36"/>
  <c r="V131" i="36"/>
  <c r="V132" i="36"/>
  <c r="V133" i="36"/>
  <c r="V134" i="36"/>
  <c r="V135" i="36"/>
  <c r="V136" i="36"/>
  <c r="V137" i="36"/>
  <c r="V138" i="36"/>
  <c r="V139" i="36"/>
  <c r="V140" i="36"/>
  <c r="V141" i="36"/>
  <c r="V142" i="36"/>
  <c r="V143" i="36"/>
  <c r="V144" i="36"/>
  <c r="V145" i="36"/>
  <c r="V146" i="36"/>
  <c r="V147" i="36"/>
  <c r="V148" i="36"/>
  <c r="V149" i="36"/>
  <c r="V150" i="36"/>
  <c r="V151" i="36"/>
  <c r="V152" i="36"/>
  <c r="V153" i="36"/>
  <c r="V154" i="36"/>
  <c r="V155" i="36"/>
  <c r="V156" i="36"/>
  <c r="V157" i="36"/>
  <c r="V158" i="36"/>
  <c r="V159" i="36"/>
  <c r="V5" i="36"/>
  <c r="U5" i="36" s="1"/>
  <c r="U6" i="36"/>
  <c r="U10" i="36"/>
  <c r="U7" i="36"/>
  <c r="U8" i="36"/>
  <c r="U9" i="36"/>
  <c r="U11" i="36"/>
  <c r="U13" i="36"/>
  <c r="T7" i="35" l="1"/>
  <c r="T8" i="35"/>
  <c r="T9" i="35"/>
  <c r="T10" i="35"/>
  <c r="T11" i="35"/>
  <c r="U11" i="35" s="1"/>
  <c r="T12" i="35"/>
  <c r="T13" i="35"/>
  <c r="T14" i="35"/>
  <c r="T15" i="35"/>
  <c r="U15" i="35" s="1"/>
  <c r="T16" i="35"/>
  <c r="T17" i="35"/>
  <c r="T18" i="35"/>
  <c r="T19" i="35"/>
  <c r="U19" i="35" s="1"/>
  <c r="T20" i="35"/>
  <c r="T21" i="35"/>
  <c r="T22" i="35"/>
  <c r="T23" i="35"/>
  <c r="U23" i="35" s="1"/>
  <c r="T24" i="35"/>
  <c r="T25" i="35"/>
  <c r="T26" i="35"/>
  <c r="T27" i="35"/>
  <c r="U27" i="35" s="1"/>
  <c r="T28" i="35"/>
  <c r="T29" i="35"/>
  <c r="T30" i="35"/>
  <c r="T31" i="35"/>
  <c r="U31" i="35" s="1"/>
  <c r="T32" i="35"/>
  <c r="T33" i="35"/>
  <c r="T34" i="35"/>
  <c r="T35" i="35"/>
  <c r="U35" i="35" s="1"/>
  <c r="T36" i="35"/>
  <c r="T37" i="35"/>
  <c r="T38" i="35"/>
  <c r="T39" i="35"/>
  <c r="U39" i="35" s="1"/>
  <c r="T40" i="35"/>
  <c r="T41" i="35"/>
  <c r="T42" i="35"/>
  <c r="T43" i="35"/>
  <c r="U43" i="35" s="1"/>
  <c r="T44" i="35"/>
  <c r="T45" i="35"/>
  <c r="T46" i="35"/>
  <c r="T47" i="35"/>
  <c r="U47" i="35" s="1"/>
  <c r="T48" i="35"/>
  <c r="T49" i="35"/>
  <c r="T50" i="35"/>
  <c r="T51" i="35"/>
  <c r="U51" i="35" s="1"/>
  <c r="T52" i="35"/>
  <c r="T53" i="35"/>
  <c r="T54" i="35"/>
  <c r="T55" i="35"/>
  <c r="U55" i="35" s="1"/>
  <c r="T56" i="35"/>
  <c r="T57" i="35"/>
  <c r="T58" i="35"/>
  <c r="T59" i="35"/>
  <c r="U59" i="35" s="1"/>
  <c r="T60" i="35"/>
  <c r="T61" i="35"/>
  <c r="T62" i="35"/>
  <c r="T63" i="35"/>
  <c r="U63" i="35" s="1"/>
  <c r="T64" i="35"/>
  <c r="T65" i="35"/>
  <c r="T66" i="35"/>
  <c r="T67" i="35"/>
  <c r="U67" i="35" s="1"/>
  <c r="T68" i="35"/>
  <c r="T69" i="35"/>
  <c r="T70" i="35"/>
  <c r="T71" i="35"/>
  <c r="U71" i="35" s="1"/>
  <c r="T72" i="35"/>
  <c r="T73" i="35"/>
  <c r="T74" i="35"/>
  <c r="T75" i="35"/>
  <c r="U75" i="35" s="1"/>
  <c r="T76" i="35"/>
  <c r="T77" i="35"/>
  <c r="T78" i="35"/>
  <c r="T79" i="35"/>
  <c r="U79" i="35" s="1"/>
  <c r="T80" i="35"/>
  <c r="T81" i="35"/>
  <c r="T82" i="35"/>
  <c r="T83" i="35"/>
  <c r="U83" i="35" s="1"/>
  <c r="T84" i="35"/>
  <c r="T85" i="35"/>
  <c r="T86" i="35"/>
  <c r="T87" i="35"/>
  <c r="U87" i="35" s="1"/>
  <c r="T88" i="35"/>
  <c r="T89" i="35"/>
  <c r="T90" i="35"/>
  <c r="T91" i="35"/>
  <c r="U91" i="35" s="1"/>
  <c r="T92" i="35"/>
  <c r="T93" i="35"/>
  <c r="T94" i="35"/>
  <c r="T95" i="35"/>
  <c r="U95" i="35" s="1"/>
  <c r="T96" i="35"/>
  <c r="T97" i="35"/>
  <c r="T98" i="35"/>
  <c r="T99" i="35"/>
  <c r="U99" i="35" s="1"/>
  <c r="T100" i="35"/>
  <c r="T101" i="35"/>
  <c r="T102" i="35"/>
  <c r="T103" i="35"/>
  <c r="U103" i="35" s="1"/>
  <c r="T104" i="35"/>
  <c r="T105" i="35"/>
  <c r="T106" i="35"/>
  <c r="T107" i="35"/>
  <c r="U107" i="35" s="1"/>
  <c r="T108" i="35"/>
  <c r="T109" i="35"/>
  <c r="T110" i="35"/>
  <c r="T111" i="35"/>
  <c r="U111" i="35" s="1"/>
  <c r="T112" i="35"/>
  <c r="T113" i="35"/>
  <c r="T114" i="35"/>
  <c r="T115" i="35"/>
  <c r="U115" i="35" s="1"/>
  <c r="T116" i="35"/>
  <c r="T117" i="35"/>
  <c r="T118" i="35"/>
  <c r="T119" i="35"/>
  <c r="U119" i="35" s="1"/>
  <c r="T120" i="35"/>
  <c r="T121" i="35"/>
  <c r="T122" i="35"/>
  <c r="T123" i="35"/>
  <c r="U123" i="35" s="1"/>
  <c r="T124" i="35"/>
  <c r="T125" i="35"/>
  <c r="T126" i="35"/>
  <c r="T127" i="35"/>
  <c r="U127" i="35" s="1"/>
  <c r="T128" i="35"/>
  <c r="T129" i="35"/>
  <c r="T130" i="35"/>
  <c r="T131" i="35"/>
  <c r="U131" i="35" s="1"/>
  <c r="T132" i="35"/>
  <c r="T133" i="35"/>
  <c r="T134" i="35"/>
  <c r="T135" i="35"/>
  <c r="U135" i="35" s="1"/>
  <c r="T136" i="35"/>
  <c r="T137" i="35"/>
  <c r="T138" i="35"/>
  <c r="T139" i="35"/>
  <c r="U139" i="35" s="1"/>
  <c r="T140" i="35"/>
  <c r="T141" i="35"/>
  <c r="T142" i="35"/>
  <c r="T143" i="35"/>
  <c r="U143" i="35" s="1"/>
  <c r="T144" i="35"/>
  <c r="T145" i="35"/>
  <c r="T146" i="35"/>
  <c r="T147" i="35"/>
  <c r="U147" i="35" s="1"/>
  <c r="T148" i="35"/>
  <c r="T149" i="35"/>
  <c r="T150" i="35"/>
  <c r="T151" i="35"/>
  <c r="U151" i="35" s="1"/>
  <c r="T152" i="35"/>
  <c r="T153" i="35"/>
  <c r="T154" i="35"/>
  <c r="T155" i="35"/>
  <c r="U155" i="35" s="1"/>
  <c r="T156" i="35"/>
  <c r="T157" i="35"/>
  <c r="T158" i="35"/>
  <c r="T159" i="35"/>
  <c r="U159" i="35" s="1"/>
  <c r="P5" i="35"/>
  <c r="U12" i="35"/>
  <c r="U13" i="35"/>
  <c r="U14" i="35"/>
  <c r="U16" i="35"/>
  <c r="U17" i="35"/>
  <c r="U18" i="35"/>
  <c r="U20" i="35"/>
  <c r="U21" i="35"/>
  <c r="U22" i="35"/>
  <c r="U24" i="35"/>
  <c r="U25" i="35"/>
  <c r="U26" i="35"/>
  <c r="U28" i="35"/>
  <c r="U29" i="35"/>
  <c r="U30" i="35"/>
  <c r="U32" i="35"/>
  <c r="U33" i="35"/>
  <c r="U34" i="35"/>
  <c r="U36" i="35"/>
  <c r="U37" i="35"/>
  <c r="U38" i="35"/>
  <c r="U40" i="35"/>
  <c r="U41" i="35"/>
  <c r="U42" i="35"/>
  <c r="U44" i="35"/>
  <c r="U45" i="35"/>
  <c r="U46" i="35"/>
  <c r="U48" i="35"/>
  <c r="U49" i="35"/>
  <c r="U50" i="35"/>
  <c r="U52" i="35"/>
  <c r="U53" i="35"/>
  <c r="U54" i="35"/>
  <c r="U56" i="35"/>
  <c r="U57" i="35"/>
  <c r="U58" i="35"/>
  <c r="U60" i="35"/>
  <c r="U61" i="35"/>
  <c r="U62" i="35"/>
  <c r="U64" i="35"/>
  <c r="U65" i="35"/>
  <c r="U66" i="35"/>
  <c r="U68" i="35"/>
  <c r="U69" i="35"/>
  <c r="U70" i="35"/>
  <c r="U72" i="35"/>
  <c r="U73" i="35"/>
  <c r="U74" i="35"/>
  <c r="U76" i="35"/>
  <c r="U77" i="35"/>
  <c r="U78" i="35"/>
  <c r="U80" i="35"/>
  <c r="U81" i="35"/>
  <c r="U82" i="35"/>
  <c r="U84" i="35"/>
  <c r="U85" i="35"/>
  <c r="U86" i="35"/>
  <c r="U88" i="35"/>
  <c r="U89" i="35"/>
  <c r="U90" i="35"/>
  <c r="U92" i="35"/>
  <c r="U93" i="35"/>
  <c r="U94" i="35"/>
  <c r="U96" i="35"/>
  <c r="U97" i="35"/>
  <c r="U98" i="35"/>
  <c r="U100" i="35"/>
  <c r="U101" i="35"/>
  <c r="U102" i="35"/>
  <c r="U104" i="35"/>
  <c r="U105" i="35"/>
  <c r="U106" i="35"/>
  <c r="U108" i="35"/>
  <c r="U109" i="35"/>
  <c r="U110" i="35"/>
  <c r="U112" i="35"/>
  <c r="U113" i="35"/>
  <c r="U114" i="35"/>
  <c r="U116" i="35"/>
  <c r="U117" i="35"/>
  <c r="U118" i="35"/>
  <c r="U120" i="35"/>
  <c r="U121" i="35"/>
  <c r="U122" i="35"/>
  <c r="U124" i="35"/>
  <c r="U125" i="35"/>
  <c r="U126" i="35"/>
  <c r="U128" i="35"/>
  <c r="U129" i="35"/>
  <c r="U130" i="35"/>
  <c r="U132" i="35"/>
  <c r="U133" i="35"/>
  <c r="U134" i="35"/>
  <c r="U136" i="35"/>
  <c r="U137" i="35"/>
  <c r="U138" i="35"/>
  <c r="U140" i="35"/>
  <c r="U141" i="35"/>
  <c r="U142" i="35"/>
  <c r="U144" i="35"/>
  <c r="U145" i="35"/>
  <c r="U146" i="35"/>
  <c r="U148" i="35"/>
  <c r="U149" i="35"/>
  <c r="U150" i="35"/>
  <c r="U152" i="35"/>
  <c r="U153" i="35"/>
  <c r="U154" i="35"/>
  <c r="U156" i="35"/>
  <c r="U157" i="35"/>
  <c r="U158" i="35"/>
  <c r="P7" i="35"/>
  <c r="P8" i="35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38" i="35"/>
  <c r="P39" i="35"/>
  <c r="P40" i="35"/>
  <c r="P41" i="35"/>
  <c r="P42" i="35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P57" i="35"/>
  <c r="P58" i="35"/>
  <c r="P59" i="35"/>
  <c r="P60" i="35"/>
  <c r="P61" i="35"/>
  <c r="P62" i="35"/>
  <c r="P63" i="35"/>
  <c r="P64" i="35"/>
  <c r="P65" i="35"/>
  <c r="P66" i="35"/>
  <c r="P67" i="35"/>
  <c r="P68" i="35"/>
  <c r="P69" i="35"/>
  <c r="P70" i="35"/>
  <c r="P71" i="35"/>
  <c r="P72" i="35"/>
  <c r="P73" i="35"/>
  <c r="P74" i="35"/>
  <c r="P75" i="35"/>
  <c r="P76" i="35"/>
  <c r="P77" i="35"/>
  <c r="P78" i="35"/>
  <c r="P79" i="35"/>
  <c r="P80" i="35"/>
  <c r="P81" i="35"/>
  <c r="P82" i="35"/>
  <c r="P83" i="35"/>
  <c r="P84" i="35"/>
  <c r="P85" i="35"/>
  <c r="P86" i="35"/>
  <c r="P87" i="35"/>
  <c r="P88" i="35"/>
  <c r="P89" i="35"/>
  <c r="P90" i="35"/>
  <c r="P91" i="35"/>
  <c r="P92" i="35"/>
  <c r="P93" i="35"/>
  <c r="P94" i="35"/>
  <c r="P95" i="35"/>
  <c r="P96" i="35"/>
  <c r="P97" i="35"/>
  <c r="P98" i="35"/>
  <c r="P99" i="35"/>
  <c r="P100" i="35"/>
  <c r="P101" i="35"/>
  <c r="P102" i="35"/>
  <c r="P103" i="35"/>
  <c r="P104" i="35"/>
  <c r="P105" i="35"/>
  <c r="P106" i="35"/>
  <c r="P107" i="35"/>
  <c r="P108" i="35"/>
  <c r="P109" i="35"/>
  <c r="P110" i="35"/>
  <c r="P111" i="35"/>
  <c r="P112" i="35"/>
  <c r="P113" i="35"/>
  <c r="P114" i="35"/>
  <c r="P115" i="35"/>
  <c r="P116" i="35"/>
  <c r="P117" i="35"/>
  <c r="P118" i="35"/>
  <c r="P119" i="35"/>
  <c r="P120" i="35"/>
  <c r="P121" i="35"/>
  <c r="P122" i="35"/>
  <c r="P123" i="35"/>
  <c r="P124" i="35"/>
  <c r="P125" i="35"/>
  <c r="P126" i="35"/>
  <c r="P127" i="35"/>
  <c r="P128" i="35"/>
  <c r="P129" i="35"/>
  <c r="P130" i="35"/>
  <c r="P131" i="35"/>
  <c r="P132" i="35"/>
  <c r="P133" i="35"/>
  <c r="P134" i="35"/>
  <c r="P135" i="35"/>
  <c r="P136" i="35"/>
  <c r="P137" i="35"/>
  <c r="P138" i="35"/>
  <c r="P139" i="35"/>
  <c r="P140" i="35"/>
  <c r="P141" i="35"/>
  <c r="P142" i="35"/>
  <c r="P143" i="35"/>
  <c r="P144" i="35"/>
  <c r="P145" i="35"/>
  <c r="P146" i="35"/>
  <c r="P147" i="35"/>
  <c r="P148" i="35"/>
  <c r="P149" i="35"/>
  <c r="P150" i="35"/>
  <c r="P151" i="35"/>
  <c r="P152" i="35"/>
  <c r="P153" i="35"/>
  <c r="P154" i="35"/>
  <c r="P155" i="35"/>
  <c r="P156" i="35"/>
  <c r="P157" i="35"/>
  <c r="P158" i="35"/>
  <c r="P159" i="35"/>
  <c r="P6" i="35"/>
  <c r="U14" i="36"/>
  <c r="U15" i="36"/>
  <c r="U16" i="36"/>
  <c r="U17" i="36"/>
  <c r="U18" i="36"/>
  <c r="U19" i="36"/>
  <c r="U20" i="36"/>
  <c r="U21" i="36"/>
  <c r="U22" i="36"/>
  <c r="U23" i="36"/>
  <c r="U24" i="36"/>
  <c r="U25" i="36"/>
  <c r="U26" i="36"/>
  <c r="U27" i="36"/>
  <c r="U28" i="36"/>
  <c r="U29" i="36"/>
  <c r="U30" i="36"/>
  <c r="U31" i="36"/>
  <c r="U32" i="36"/>
  <c r="U33" i="36"/>
  <c r="U34" i="36"/>
  <c r="U35" i="36"/>
  <c r="U36" i="36"/>
  <c r="U37" i="36"/>
  <c r="U38" i="36"/>
  <c r="U39" i="36"/>
  <c r="U40" i="36"/>
  <c r="U41" i="36"/>
  <c r="U42" i="36"/>
  <c r="U43" i="36"/>
  <c r="U44" i="36"/>
  <c r="U45" i="36"/>
  <c r="U46" i="36"/>
  <c r="U47" i="36"/>
  <c r="U48" i="36"/>
  <c r="U49" i="36"/>
  <c r="U50" i="36"/>
  <c r="U51" i="36"/>
  <c r="U52" i="36"/>
  <c r="U53" i="36"/>
  <c r="U54" i="36"/>
  <c r="U55" i="36"/>
  <c r="U56" i="36"/>
  <c r="U57" i="36"/>
  <c r="U58" i="36"/>
  <c r="U59" i="36"/>
  <c r="U60" i="36"/>
  <c r="U61" i="36"/>
  <c r="U62" i="36"/>
  <c r="U63" i="36"/>
  <c r="U64" i="36"/>
  <c r="U65" i="36"/>
  <c r="U66" i="36"/>
  <c r="U67" i="36"/>
  <c r="U68" i="36"/>
  <c r="U69" i="36"/>
  <c r="U70" i="36"/>
  <c r="U71" i="36"/>
  <c r="U72" i="36"/>
  <c r="U73" i="36"/>
  <c r="U74" i="36"/>
  <c r="U75" i="36"/>
  <c r="U76" i="36"/>
  <c r="U77" i="36"/>
  <c r="U78" i="36"/>
  <c r="U79" i="36"/>
  <c r="U80" i="36"/>
  <c r="U81" i="36"/>
  <c r="U82" i="36"/>
  <c r="U83" i="36"/>
  <c r="U84" i="36"/>
  <c r="U85" i="36"/>
  <c r="U86" i="36"/>
  <c r="U87" i="36"/>
  <c r="U88" i="36"/>
  <c r="U89" i="36"/>
  <c r="U90" i="36"/>
  <c r="U91" i="36"/>
  <c r="U92" i="36"/>
  <c r="U93" i="36"/>
  <c r="U94" i="36"/>
  <c r="U95" i="36"/>
  <c r="U96" i="36"/>
  <c r="U97" i="36"/>
  <c r="U98" i="36"/>
  <c r="U99" i="36"/>
  <c r="U100" i="36"/>
  <c r="U101" i="36"/>
  <c r="U102" i="36"/>
  <c r="U103" i="36"/>
  <c r="U104" i="36"/>
  <c r="U105" i="36"/>
  <c r="U106" i="36"/>
  <c r="U107" i="36"/>
  <c r="U108" i="36"/>
  <c r="U109" i="36"/>
  <c r="U110" i="36"/>
  <c r="U111" i="36"/>
  <c r="U112" i="36"/>
  <c r="U113" i="36"/>
  <c r="U114" i="36"/>
  <c r="U115" i="36"/>
  <c r="U116" i="36"/>
  <c r="U117" i="36"/>
  <c r="U118" i="36"/>
  <c r="U119" i="36"/>
  <c r="U120" i="36"/>
  <c r="U121" i="36"/>
  <c r="U122" i="36"/>
  <c r="U123" i="36"/>
  <c r="U124" i="36"/>
  <c r="U125" i="36"/>
  <c r="U126" i="36"/>
  <c r="U127" i="36"/>
  <c r="U128" i="36"/>
  <c r="U129" i="36"/>
  <c r="U130" i="36"/>
  <c r="U131" i="36"/>
  <c r="U132" i="36"/>
  <c r="U133" i="36"/>
  <c r="U134" i="36"/>
  <c r="U135" i="36"/>
  <c r="U136" i="36"/>
  <c r="U137" i="36"/>
  <c r="U138" i="36"/>
  <c r="U139" i="36"/>
  <c r="U140" i="36"/>
  <c r="U141" i="36"/>
  <c r="U142" i="36"/>
  <c r="U143" i="36"/>
  <c r="U144" i="36"/>
  <c r="U145" i="36"/>
  <c r="U146" i="36"/>
  <c r="U147" i="36"/>
  <c r="U148" i="36"/>
  <c r="U149" i="36"/>
  <c r="U150" i="36"/>
  <c r="U151" i="36"/>
  <c r="U152" i="36"/>
  <c r="U153" i="36"/>
  <c r="U154" i="36"/>
  <c r="U155" i="36"/>
  <c r="U156" i="36"/>
  <c r="U157" i="36"/>
  <c r="U158" i="36"/>
  <c r="U159" i="36"/>
  <c r="T160" i="36"/>
  <c r="V160" i="36" s="1"/>
  <c r="A127" i="35"/>
  <c r="B127" i="35"/>
  <c r="C127" i="35"/>
  <c r="D127" i="35" s="1"/>
  <c r="E127" i="35"/>
  <c r="F127" i="35"/>
  <c r="G127" i="35"/>
  <c r="H127" i="35"/>
  <c r="I127" i="35" s="1"/>
  <c r="J127" i="35"/>
  <c r="K127" i="35" s="1"/>
  <c r="L127" i="35"/>
  <c r="M127" i="35" s="1"/>
  <c r="N127" i="35"/>
  <c r="O127" i="35" s="1"/>
  <c r="Q127" i="35"/>
  <c r="R127" i="35"/>
  <c r="S127" i="35" s="1"/>
  <c r="V127" i="35" l="1"/>
  <c r="T160" i="35"/>
  <c r="U160" i="35" s="1"/>
  <c r="P160" i="35"/>
  <c r="U160" i="36"/>
  <c r="S127" i="36"/>
  <c r="Q127" i="36"/>
  <c r="O127" i="36"/>
  <c r="M127" i="36"/>
  <c r="K127" i="36"/>
  <c r="I127" i="36"/>
  <c r="G5" i="36"/>
  <c r="J7" i="35" l="1"/>
  <c r="J5" i="35"/>
  <c r="U5" i="35"/>
  <c r="A6" i="35" l="1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A114" i="35"/>
  <c r="A115" i="35"/>
  <c r="A116" i="35"/>
  <c r="A117" i="35"/>
  <c r="A118" i="35"/>
  <c r="A119" i="35"/>
  <c r="A120" i="35"/>
  <c r="A121" i="35"/>
  <c r="A122" i="35"/>
  <c r="A123" i="35"/>
  <c r="A124" i="35"/>
  <c r="A125" i="35"/>
  <c r="A126" i="35"/>
  <c r="A128" i="35"/>
  <c r="A129" i="35"/>
  <c r="A130" i="35"/>
  <c r="A131" i="35"/>
  <c r="A132" i="35"/>
  <c r="A133" i="35"/>
  <c r="A134" i="35"/>
  <c r="A135" i="35"/>
  <c r="A136" i="35"/>
  <c r="A137" i="35"/>
  <c r="A138" i="35"/>
  <c r="A139" i="35"/>
  <c r="A140" i="35"/>
  <c r="A141" i="35"/>
  <c r="A142" i="35"/>
  <c r="A143" i="35"/>
  <c r="A144" i="35"/>
  <c r="A145" i="35"/>
  <c r="A146" i="35"/>
  <c r="A147" i="35"/>
  <c r="A148" i="35"/>
  <c r="A149" i="35"/>
  <c r="A150" i="35"/>
  <c r="A151" i="35"/>
  <c r="A152" i="35"/>
  <c r="A153" i="35"/>
  <c r="A154" i="35"/>
  <c r="A155" i="35"/>
  <c r="A156" i="35"/>
  <c r="A157" i="35"/>
  <c r="A158" i="35"/>
  <c r="A159" i="35"/>
  <c r="A5" i="35"/>
  <c r="G8" i="35" l="1"/>
  <c r="F5" i="35" l="1"/>
  <c r="G5" i="35" s="1"/>
  <c r="F6" i="35" l="1"/>
  <c r="F7" i="35"/>
  <c r="F9" i="35"/>
  <c r="F10" i="35"/>
  <c r="F11" i="35"/>
  <c r="F12" i="35"/>
  <c r="F13" i="35"/>
  <c r="F14" i="35"/>
  <c r="F15" i="35"/>
  <c r="F16" i="35"/>
  <c r="F17" i="35"/>
  <c r="H5" i="35"/>
  <c r="H6" i="35"/>
  <c r="H7" i="35"/>
  <c r="H8" i="35"/>
  <c r="H9" i="35"/>
  <c r="H10" i="35"/>
  <c r="H11" i="35"/>
  <c r="H12" i="35"/>
  <c r="H13" i="35"/>
  <c r="H14" i="35"/>
  <c r="H15" i="35"/>
  <c r="H16" i="35"/>
  <c r="H17" i="35"/>
  <c r="R6" i="35"/>
  <c r="R7" i="35"/>
  <c r="R8" i="35"/>
  <c r="R9" i="35"/>
  <c r="R10" i="35"/>
  <c r="R11" i="35"/>
  <c r="R12" i="35"/>
  <c r="R13" i="35"/>
  <c r="S13" i="35" s="1"/>
  <c r="R14" i="35"/>
  <c r="R15" i="35"/>
  <c r="R16" i="35"/>
  <c r="R17" i="35"/>
  <c r="R18" i="35"/>
  <c r="S18" i="35" s="1"/>
  <c r="R19" i="35"/>
  <c r="S19" i="35" s="1"/>
  <c r="R20" i="35"/>
  <c r="S20" i="35" s="1"/>
  <c r="R21" i="35"/>
  <c r="S21" i="35" s="1"/>
  <c r="R22" i="35"/>
  <c r="S22" i="35" s="1"/>
  <c r="R23" i="35"/>
  <c r="S23" i="35" s="1"/>
  <c r="R24" i="35"/>
  <c r="S24" i="35" s="1"/>
  <c r="R25" i="35"/>
  <c r="S25" i="35" s="1"/>
  <c r="R26" i="35"/>
  <c r="S26" i="35" s="1"/>
  <c r="R27" i="35"/>
  <c r="S27" i="35" s="1"/>
  <c r="R28" i="35"/>
  <c r="S28" i="35" s="1"/>
  <c r="R29" i="35"/>
  <c r="S29" i="35" s="1"/>
  <c r="R30" i="35"/>
  <c r="S30" i="35" s="1"/>
  <c r="R31" i="35"/>
  <c r="S31" i="35" s="1"/>
  <c r="R32" i="35"/>
  <c r="S32" i="35" s="1"/>
  <c r="R33" i="35"/>
  <c r="S33" i="35" s="1"/>
  <c r="R34" i="35"/>
  <c r="S34" i="35" s="1"/>
  <c r="R35" i="35"/>
  <c r="S35" i="35" s="1"/>
  <c r="R36" i="35"/>
  <c r="S36" i="35" s="1"/>
  <c r="R37" i="35"/>
  <c r="S37" i="35" s="1"/>
  <c r="R38" i="35"/>
  <c r="S38" i="35" s="1"/>
  <c r="R39" i="35"/>
  <c r="S39" i="35" s="1"/>
  <c r="R40" i="35"/>
  <c r="S40" i="35" s="1"/>
  <c r="R41" i="35"/>
  <c r="S41" i="35" s="1"/>
  <c r="R42" i="35"/>
  <c r="S42" i="35" s="1"/>
  <c r="R43" i="35"/>
  <c r="S43" i="35" s="1"/>
  <c r="R44" i="35"/>
  <c r="S44" i="35" s="1"/>
  <c r="R45" i="35"/>
  <c r="S45" i="35" s="1"/>
  <c r="R46" i="35"/>
  <c r="S46" i="35" s="1"/>
  <c r="R47" i="35"/>
  <c r="S47" i="35" s="1"/>
  <c r="R48" i="35"/>
  <c r="S48" i="35" s="1"/>
  <c r="R49" i="35"/>
  <c r="S49" i="35" s="1"/>
  <c r="R50" i="35"/>
  <c r="S50" i="35" s="1"/>
  <c r="R51" i="35"/>
  <c r="S51" i="35" s="1"/>
  <c r="R52" i="35"/>
  <c r="S52" i="35" s="1"/>
  <c r="R53" i="35"/>
  <c r="S53" i="35" s="1"/>
  <c r="R54" i="35"/>
  <c r="S54" i="35" s="1"/>
  <c r="R55" i="35"/>
  <c r="S55" i="35" s="1"/>
  <c r="R56" i="35"/>
  <c r="S56" i="35" s="1"/>
  <c r="R57" i="35"/>
  <c r="S57" i="35" s="1"/>
  <c r="R58" i="35"/>
  <c r="S58" i="35" s="1"/>
  <c r="R59" i="35"/>
  <c r="S59" i="35" s="1"/>
  <c r="R60" i="35"/>
  <c r="S60" i="35" s="1"/>
  <c r="R61" i="35"/>
  <c r="S61" i="35" s="1"/>
  <c r="R62" i="35"/>
  <c r="S62" i="35" s="1"/>
  <c r="R63" i="35"/>
  <c r="S63" i="35" s="1"/>
  <c r="R64" i="35"/>
  <c r="S64" i="35" s="1"/>
  <c r="R65" i="35"/>
  <c r="S65" i="35" s="1"/>
  <c r="R66" i="35"/>
  <c r="S66" i="35" s="1"/>
  <c r="R67" i="35"/>
  <c r="S67" i="35" s="1"/>
  <c r="R68" i="35"/>
  <c r="S68" i="35" s="1"/>
  <c r="R69" i="35"/>
  <c r="S69" i="35" s="1"/>
  <c r="R70" i="35"/>
  <c r="S70" i="35" s="1"/>
  <c r="R71" i="35"/>
  <c r="S71" i="35" s="1"/>
  <c r="R72" i="35"/>
  <c r="S72" i="35" s="1"/>
  <c r="R73" i="35"/>
  <c r="S73" i="35" s="1"/>
  <c r="R74" i="35"/>
  <c r="S74" i="35" s="1"/>
  <c r="R75" i="35"/>
  <c r="S75" i="35" s="1"/>
  <c r="R76" i="35"/>
  <c r="S76" i="35" s="1"/>
  <c r="R77" i="35"/>
  <c r="S77" i="35" s="1"/>
  <c r="R78" i="35"/>
  <c r="S78" i="35" s="1"/>
  <c r="R79" i="35"/>
  <c r="S79" i="35" s="1"/>
  <c r="R80" i="35"/>
  <c r="S80" i="35" s="1"/>
  <c r="R81" i="35"/>
  <c r="S81" i="35" s="1"/>
  <c r="R82" i="35"/>
  <c r="S82" i="35" s="1"/>
  <c r="R83" i="35"/>
  <c r="S83" i="35" s="1"/>
  <c r="R84" i="35"/>
  <c r="S84" i="35" s="1"/>
  <c r="R85" i="35"/>
  <c r="S85" i="35" s="1"/>
  <c r="R86" i="35"/>
  <c r="S86" i="35" s="1"/>
  <c r="R87" i="35"/>
  <c r="S87" i="35" s="1"/>
  <c r="R88" i="35"/>
  <c r="S88" i="35" s="1"/>
  <c r="R89" i="35"/>
  <c r="S89" i="35" s="1"/>
  <c r="R90" i="35"/>
  <c r="S90" i="35" s="1"/>
  <c r="R91" i="35"/>
  <c r="S91" i="35" s="1"/>
  <c r="R92" i="35"/>
  <c r="S92" i="35" s="1"/>
  <c r="R93" i="35"/>
  <c r="S93" i="35" s="1"/>
  <c r="R94" i="35"/>
  <c r="S94" i="35" s="1"/>
  <c r="R95" i="35"/>
  <c r="S95" i="35" s="1"/>
  <c r="R96" i="35"/>
  <c r="S96" i="35" s="1"/>
  <c r="R97" i="35"/>
  <c r="S97" i="35" s="1"/>
  <c r="R98" i="35"/>
  <c r="S98" i="35" s="1"/>
  <c r="R99" i="35"/>
  <c r="S99" i="35" s="1"/>
  <c r="R100" i="35"/>
  <c r="S100" i="35" s="1"/>
  <c r="R101" i="35"/>
  <c r="S101" i="35" s="1"/>
  <c r="R102" i="35"/>
  <c r="S102" i="35" s="1"/>
  <c r="R103" i="35"/>
  <c r="S103" i="35" s="1"/>
  <c r="R104" i="35"/>
  <c r="S104" i="35" s="1"/>
  <c r="R105" i="35"/>
  <c r="S105" i="35" s="1"/>
  <c r="R106" i="35"/>
  <c r="S106" i="35" s="1"/>
  <c r="R107" i="35"/>
  <c r="S107" i="35" s="1"/>
  <c r="R108" i="35"/>
  <c r="S108" i="35" s="1"/>
  <c r="R109" i="35"/>
  <c r="S109" i="35" s="1"/>
  <c r="R110" i="35"/>
  <c r="S110" i="35" s="1"/>
  <c r="R111" i="35"/>
  <c r="S111" i="35" s="1"/>
  <c r="R112" i="35"/>
  <c r="S112" i="35" s="1"/>
  <c r="R113" i="35"/>
  <c r="S113" i="35" s="1"/>
  <c r="R114" i="35"/>
  <c r="S114" i="35" s="1"/>
  <c r="R115" i="35"/>
  <c r="S115" i="35" s="1"/>
  <c r="R116" i="35"/>
  <c r="S116" i="35" s="1"/>
  <c r="R117" i="35"/>
  <c r="S117" i="35" s="1"/>
  <c r="R118" i="35"/>
  <c r="S118" i="35" s="1"/>
  <c r="R119" i="35"/>
  <c r="S119" i="35" s="1"/>
  <c r="R120" i="35"/>
  <c r="S120" i="35" s="1"/>
  <c r="R121" i="35"/>
  <c r="S121" i="35" s="1"/>
  <c r="R122" i="35"/>
  <c r="S122" i="35" s="1"/>
  <c r="R123" i="35"/>
  <c r="S123" i="35" s="1"/>
  <c r="R124" i="35"/>
  <c r="S124" i="35" s="1"/>
  <c r="R125" i="35"/>
  <c r="S125" i="35" s="1"/>
  <c r="R126" i="35"/>
  <c r="S126" i="35" s="1"/>
  <c r="R128" i="35"/>
  <c r="S128" i="35" s="1"/>
  <c r="R129" i="35"/>
  <c r="S129" i="35" s="1"/>
  <c r="R130" i="35"/>
  <c r="S130" i="35" s="1"/>
  <c r="R131" i="35"/>
  <c r="S131" i="35" s="1"/>
  <c r="R132" i="35"/>
  <c r="S132" i="35" s="1"/>
  <c r="R133" i="35"/>
  <c r="S133" i="35" s="1"/>
  <c r="R134" i="35"/>
  <c r="S134" i="35" s="1"/>
  <c r="R135" i="35"/>
  <c r="S135" i="35" s="1"/>
  <c r="R136" i="35"/>
  <c r="S136" i="35" s="1"/>
  <c r="R137" i="35"/>
  <c r="S137" i="35" s="1"/>
  <c r="R138" i="35"/>
  <c r="S138" i="35" s="1"/>
  <c r="R139" i="35"/>
  <c r="S139" i="35" s="1"/>
  <c r="R140" i="35"/>
  <c r="S140" i="35" s="1"/>
  <c r="R141" i="35"/>
  <c r="S141" i="35" s="1"/>
  <c r="R142" i="35"/>
  <c r="S142" i="35" s="1"/>
  <c r="R143" i="35"/>
  <c r="S143" i="35" s="1"/>
  <c r="R144" i="35"/>
  <c r="S144" i="35" s="1"/>
  <c r="R145" i="35"/>
  <c r="S145" i="35" s="1"/>
  <c r="R146" i="35"/>
  <c r="S146" i="35" s="1"/>
  <c r="R147" i="35"/>
  <c r="S147" i="35" s="1"/>
  <c r="R148" i="35"/>
  <c r="S148" i="35" s="1"/>
  <c r="R149" i="35"/>
  <c r="S149" i="35" s="1"/>
  <c r="R150" i="35"/>
  <c r="S150" i="35" s="1"/>
  <c r="R151" i="35"/>
  <c r="S151" i="35" s="1"/>
  <c r="R152" i="35"/>
  <c r="S152" i="35" s="1"/>
  <c r="R153" i="35"/>
  <c r="S153" i="35" s="1"/>
  <c r="R154" i="35"/>
  <c r="S154" i="35" s="1"/>
  <c r="R155" i="35"/>
  <c r="S155" i="35" s="1"/>
  <c r="R156" i="35"/>
  <c r="S156" i="35" s="1"/>
  <c r="R157" i="35"/>
  <c r="S157" i="35" s="1"/>
  <c r="R158" i="35"/>
  <c r="S158" i="35" s="1"/>
  <c r="R159" i="35"/>
  <c r="S159" i="35" s="1"/>
  <c r="Q13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65" i="35"/>
  <c r="Q66" i="35"/>
  <c r="Q67" i="35"/>
  <c r="Q68" i="35"/>
  <c r="Q69" i="35"/>
  <c r="Q70" i="35"/>
  <c r="Q71" i="35"/>
  <c r="Q72" i="35"/>
  <c r="Q73" i="35"/>
  <c r="Q74" i="35"/>
  <c r="Q75" i="35"/>
  <c r="Q76" i="35"/>
  <c r="Q77" i="35"/>
  <c r="Q78" i="35"/>
  <c r="Q79" i="35"/>
  <c r="Q80" i="35"/>
  <c r="Q81" i="35"/>
  <c r="Q82" i="35"/>
  <c r="Q83" i="35"/>
  <c r="Q84" i="35"/>
  <c r="Q85" i="35"/>
  <c r="Q86" i="35"/>
  <c r="Q87" i="35"/>
  <c r="Q88" i="35"/>
  <c r="Q89" i="35"/>
  <c r="Q90" i="35"/>
  <c r="Q91" i="35"/>
  <c r="Q92" i="35"/>
  <c r="Q93" i="35"/>
  <c r="Q94" i="35"/>
  <c r="Q95" i="35"/>
  <c r="Q96" i="35"/>
  <c r="Q97" i="35"/>
  <c r="Q98" i="35"/>
  <c r="Q99" i="35"/>
  <c r="Q100" i="35"/>
  <c r="Q101" i="35"/>
  <c r="Q102" i="35"/>
  <c r="Q103" i="35"/>
  <c r="Q104" i="35"/>
  <c r="Q105" i="35"/>
  <c r="Q106" i="35"/>
  <c r="Q107" i="35"/>
  <c r="Q108" i="35"/>
  <c r="Q109" i="35"/>
  <c r="Q110" i="35"/>
  <c r="Q111" i="35"/>
  <c r="Q112" i="35"/>
  <c r="Q113" i="35"/>
  <c r="Q114" i="35"/>
  <c r="Q115" i="35"/>
  <c r="Q116" i="35"/>
  <c r="Q117" i="35"/>
  <c r="Q118" i="35"/>
  <c r="Q119" i="35"/>
  <c r="Q120" i="35"/>
  <c r="Q121" i="35"/>
  <c r="Q122" i="35"/>
  <c r="Q123" i="35"/>
  <c r="Q124" i="35"/>
  <c r="Q125" i="35"/>
  <c r="Q126" i="35"/>
  <c r="Q128" i="35"/>
  <c r="Q129" i="35"/>
  <c r="Q130" i="35"/>
  <c r="Q131" i="35"/>
  <c r="Q132" i="35"/>
  <c r="Q133" i="35"/>
  <c r="Q134" i="35"/>
  <c r="Q135" i="35"/>
  <c r="Q136" i="35"/>
  <c r="Q137" i="35"/>
  <c r="Q138" i="35"/>
  <c r="Q139" i="35"/>
  <c r="Q140" i="35"/>
  <c r="Q141" i="35"/>
  <c r="Q142" i="35"/>
  <c r="Q143" i="35"/>
  <c r="Q144" i="35"/>
  <c r="Q145" i="35"/>
  <c r="Q146" i="35"/>
  <c r="Q147" i="35"/>
  <c r="Q148" i="35"/>
  <c r="Q149" i="35"/>
  <c r="Q150" i="35"/>
  <c r="Q151" i="35"/>
  <c r="Q152" i="35"/>
  <c r="Q153" i="35"/>
  <c r="Q154" i="35"/>
  <c r="Q155" i="35"/>
  <c r="Q156" i="35"/>
  <c r="Q157" i="35"/>
  <c r="Q158" i="35"/>
  <c r="Q159" i="35"/>
  <c r="R5" i="35"/>
  <c r="R160" i="35" l="1"/>
  <c r="B4" i="39"/>
  <c r="D4" i="39"/>
  <c r="F4" i="39"/>
  <c r="C4" i="39"/>
  <c r="E4" i="39"/>
  <c r="G4" i="39"/>
  <c r="E5" i="39" l="1"/>
  <c r="E6" i="39" s="1"/>
  <c r="E7" i="39" s="1"/>
  <c r="E8" i="39" s="1"/>
  <c r="E9" i="39" s="1"/>
  <c r="E10" i="39" s="1"/>
  <c r="E11" i="39" s="1"/>
  <c r="E12" i="39" s="1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G5" i="39"/>
  <c r="G6" i="39" s="1"/>
  <c r="G7" i="39" s="1"/>
  <c r="G8" i="39" s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C5" i="39"/>
  <c r="C6" i="39" s="1"/>
  <c r="C7" i="39" s="1"/>
  <c r="C8" i="39" s="1"/>
  <c r="C9" i="39" s="1"/>
  <c r="C10" i="39" s="1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D5" i="39"/>
  <c r="D6" i="39" s="1"/>
  <c r="D7" i="39" s="1"/>
  <c r="D8" i="39" s="1"/>
  <c r="D9" i="39" s="1"/>
  <c r="D10" i="39" s="1"/>
  <c r="D11" i="39" s="1"/>
  <c r="D12" i="39" s="1"/>
  <c r="D13" i="39" s="1"/>
  <c r="D14" i="39" s="1"/>
  <c r="D15" i="39" s="1"/>
  <c r="D16" i="39" s="1"/>
  <c r="D17" i="39" s="1"/>
  <c r="D18" i="39" s="1"/>
  <c r="D19" i="39" s="1"/>
  <c r="D20" i="39" s="1"/>
  <c r="D21" i="39" s="1"/>
  <c r="D22" i="39" s="1"/>
  <c r="D23" i="39" s="1"/>
  <c r="D24" i="39" s="1"/>
  <c r="D25" i="39" s="1"/>
  <c r="D26" i="39" s="1"/>
  <c r="D27" i="39" s="1"/>
  <c r="D28" i="39" s="1"/>
  <c r="D29" i="39" s="1"/>
  <c r="D30" i="39" s="1"/>
  <c r="D31" i="39" s="1"/>
  <c r="D32" i="39" s="1"/>
  <c r="D33" i="39" s="1"/>
  <c r="D34" i="39" s="1"/>
  <c r="F5" i="39"/>
  <c r="F6" i="39" s="1"/>
  <c r="F7" i="39" s="1"/>
  <c r="F8" i="39" s="1"/>
  <c r="F9" i="39" s="1"/>
  <c r="F10" i="39" s="1"/>
  <c r="F11" i="39" s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25" i="39" s="1"/>
  <c r="F26" i="39" s="1"/>
  <c r="F27" i="39" s="1"/>
  <c r="F28" i="39" s="1"/>
  <c r="F29" i="39" s="1"/>
  <c r="F30" i="39" s="1"/>
  <c r="F31" i="39" s="1"/>
  <c r="F32" i="39" s="1"/>
  <c r="F33" i="39" s="1"/>
  <c r="F34" i="39" s="1"/>
  <c r="B5" i="39"/>
  <c r="B6" i="39" s="1"/>
  <c r="B7" i="39" s="1"/>
  <c r="B8" i="39" s="1"/>
  <c r="B9" i="39" s="1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Q5" i="36" l="1"/>
  <c r="G13" i="35"/>
  <c r="S6" i="36"/>
  <c r="S7" i="36"/>
  <c r="S8" i="36"/>
  <c r="S9" i="36"/>
  <c r="S10" i="36"/>
  <c r="S11" i="36"/>
  <c r="S12" i="36"/>
  <c r="S13" i="36"/>
  <c r="S14" i="36"/>
  <c r="S15" i="36"/>
  <c r="S16" i="36"/>
  <c r="S17" i="36"/>
  <c r="S18" i="36"/>
  <c r="S19" i="36"/>
  <c r="S20" i="36"/>
  <c r="S21" i="36"/>
  <c r="S22" i="36"/>
  <c r="S23" i="36"/>
  <c r="S24" i="36"/>
  <c r="S25" i="36"/>
  <c r="S26" i="36"/>
  <c r="S27" i="36"/>
  <c r="S28" i="36"/>
  <c r="S29" i="36"/>
  <c r="S30" i="36"/>
  <c r="S31" i="36"/>
  <c r="S32" i="36"/>
  <c r="S33" i="36"/>
  <c r="S34" i="36"/>
  <c r="S35" i="36"/>
  <c r="S36" i="36"/>
  <c r="S37" i="36"/>
  <c r="S38" i="36"/>
  <c r="S39" i="36"/>
  <c r="S40" i="36"/>
  <c r="S41" i="36"/>
  <c r="S42" i="36"/>
  <c r="S43" i="36"/>
  <c r="S44" i="36"/>
  <c r="S45" i="36"/>
  <c r="S46" i="36"/>
  <c r="S47" i="36"/>
  <c r="S48" i="36"/>
  <c r="S49" i="36"/>
  <c r="S50" i="36"/>
  <c r="S51" i="36"/>
  <c r="S52" i="36"/>
  <c r="S53" i="36"/>
  <c r="S54" i="36"/>
  <c r="S55" i="36"/>
  <c r="S56" i="36"/>
  <c r="S57" i="36"/>
  <c r="S58" i="36"/>
  <c r="S59" i="36"/>
  <c r="S60" i="36"/>
  <c r="S61" i="36"/>
  <c r="S62" i="36"/>
  <c r="S63" i="36"/>
  <c r="S64" i="36"/>
  <c r="S65" i="36"/>
  <c r="S66" i="36"/>
  <c r="S67" i="36"/>
  <c r="S68" i="36"/>
  <c r="S69" i="36"/>
  <c r="S70" i="36"/>
  <c r="S71" i="36"/>
  <c r="S72" i="36"/>
  <c r="S73" i="36"/>
  <c r="S74" i="36"/>
  <c r="S75" i="36"/>
  <c r="S76" i="36"/>
  <c r="S77" i="36"/>
  <c r="S78" i="36"/>
  <c r="S79" i="36"/>
  <c r="S80" i="36"/>
  <c r="S81" i="36"/>
  <c r="S82" i="36"/>
  <c r="S83" i="36"/>
  <c r="S84" i="36"/>
  <c r="S85" i="36"/>
  <c r="S86" i="36"/>
  <c r="S87" i="36"/>
  <c r="S88" i="36"/>
  <c r="S89" i="36"/>
  <c r="S90" i="36"/>
  <c r="S91" i="36"/>
  <c r="S92" i="36"/>
  <c r="S93" i="36"/>
  <c r="S94" i="36"/>
  <c r="S95" i="36"/>
  <c r="S96" i="36"/>
  <c r="S97" i="36"/>
  <c r="S98" i="36"/>
  <c r="S99" i="36"/>
  <c r="S100" i="36"/>
  <c r="S101" i="36"/>
  <c r="S102" i="36"/>
  <c r="S103" i="36"/>
  <c r="S104" i="36"/>
  <c r="S105" i="36"/>
  <c r="S106" i="36"/>
  <c r="S107" i="36"/>
  <c r="S108" i="36"/>
  <c r="S109" i="36"/>
  <c r="S110" i="36"/>
  <c r="S111" i="36"/>
  <c r="S112" i="36"/>
  <c r="S113" i="36"/>
  <c r="S114" i="36"/>
  <c r="S115" i="36"/>
  <c r="S116" i="36"/>
  <c r="S117" i="36"/>
  <c r="S118" i="36"/>
  <c r="S119" i="36"/>
  <c r="S120" i="36"/>
  <c r="S121" i="36"/>
  <c r="S122" i="36"/>
  <c r="S123" i="36"/>
  <c r="S124" i="36"/>
  <c r="S125" i="36"/>
  <c r="S126" i="36"/>
  <c r="S128" i="36"/>
  <c r="S129" i="36"/>
  <c r="S130" i="36"/>
  <c r="S131" i="36"/>
  <c r="S132" i="36"/>
  <c r="S133" i="36"/>
  <c r="S134" i="36"/>
  <c r="S135" i="36"/>
  <c r="S136" i="36"/>
  <c r="S137" i="36"/>
  <c r="S138" i="36"/>
  <c r="S139" i="36"/>
  <c r="S140" i="36"/>
  <c r="S141" i="36"/>
  <c r="S142" i="36"/>
  <c r="S143" i="36"/>
  <c r="S144" i="36"/>
  <c r="S145" i="36"/>
  <c r="S146" i="36"/>
  <c r="S147" i="36"/>
  <c r="S148" i="36"/>
  <c r="S149" i="36"/>
  <c r="S150" i="36"/>
  <c r="S151" i="36"/>
  <c r="S152" i="36"/>
  <c r="S153" i="36"/>
  <c r="S154" i="36"/>
  <c r="S155" i="36"/>
  <c r="S156" i="36"/>
  <c r="S157" i="36"/>
  <c r="S158" i="36"/>
  <c r="S159" i="36"/>
  <c r="Q6" i="36"/>
  <c r="Q7" i="36"/>
  <c r="Q8" i="36"/>
  <c r="Q9" i="36"/>
  <c r="Q10" i="36"/>
  <c r="Q11" i="36"/>
  <c r="Q12" i="36"/>
  <c r="Q13" i="36"/>
  <c r="Q14" i="36"/>
  <c r="Q15" i="36"/>
  <c r="Q16" i="36"/>
  <c r="Q17" i="36"/>
  <c r="Q18" i="36"/>
  <c r="Q19" i="36"/>
  <c r="Q20" i="36"/>
  <c r="Q21" i="36"/>
  <c r="Q22" i="36"/>
  <c r="Q23" i="36"/>
  <c r="Q24" i="36"/>
  <c r="Q25" i="36"/>
  <c r="Q26" i="36"/>
  <c r="Q27" i="36"/>
  <c r="Q28" i="36"/>
  <c r="Q29" i="36"/>
  <c r="Q30" i="36"/>
  <c r="Q31" i="36"/>
  <c r="Q32" i="36"/>
  <c r="Q33" i="36"/>
  <c r="Q34" i="36"/>
  <c r="Q35" i="36"/>
  <c r="Q36" i="36"/>
  <c r="Q37" i="36"/>
  <c r="Q38" i="36"/>
  <c r="Q39" i="36"/>
  <c r="Q40" i="36"/>
  <c r="Q41" i="36"/>
  <c r="Q42" i="36"/>
  <c r="Q43" i="36"/>
  <c r="Q44" i="36"/>
  <c r="Q45" i="36"/>
  <c r="Q46" i="36"/>
  <c r="Q47" i="36"/>
  <c r="Q48" i="36"/>
  <c r="Q49" i="36"/>
  <c r="Q50" i="36"/>
  <c r="Q51" i="36"/>
  <c r="Q52" i="36"/>
  <c r="Q53" i="36"/>
  <c r="Q54" i="36"/>
  <c r="Q55" i="36"/>
  <c r="Q56" i="36"/>
  <c r="Q57" i="36"/>
  <c r="Q58" i="36"/>
  <c r="Q59" i="36"/>
  <c r="Q60" i="36"/>
  <c r="Q61" i="36"/>
  <c r="Q62" i="36"/>
  <c r="Q63" i="36"/>
  <c r="Q64" i="36"/>
  <c r="Q65" i="36"/>
  <c r="Q66" i="36"/>
  <c r="Q67" i="36"/>
  <c r="Q68" i="36"/>
  <c r="Q69" i="36"/>
  <c r="Q70" i="36"/>
  <c r="Q71" i="36"/>
  <c r="Q72" i="36"/>
  <c r="Q73" i="36"/>
  <c r="Q74" i="36"/>
  <c r="Q75" i="36"/>
  <c r="Q76" i="36"/>
  <c r="Q77" i="36"/>
  <c r="Q78" i="36"/>
  <c r="Q79" i="36"/>
  <c r="Q80" i="36"/>
  <c r="Q81" i="36"/>
  <c r="Q82" i="36"/>
  <c r="Q83" i="36"/>
  <c r="Q84" i="36"/>
  <c r="Q85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1" i="36"/>
  <c r="Q112" i="36"/>
  <c r="Q113" i="36"/>
  <c r="Q114" i="36"/>
  <c r="Q115" i="36"/>
  <c r="Q116" i="36"/>
  <c r="Q117" i="36"/>
  <c r="Q118" i="36"/>
  <c r="Q119" i="36"/>
  <c r="Q120" i="36"/>
  <c r="Q121" i="36"/>
  <c r="Q122" i="36"/>
  <c r="Q123" i="36"/>
  <c r="Q124" i="36"/>
  <c r="Q125" i="36"/>
  <c r="Q126" i="36"/>
  <c r="Q128" i="36"/>
  <c r="Q129" i="36"/>
  <c r="Q130" i="36"/>
  <c r="Q131" i="36"/>
  <c r="Q132" i="36"/>
  <c r="Q133" i="36"/>
  <c r="Q134" i="36"/>
  <c r="Q135" i="36"/>
  <c r="Q136" i="36"/>
  <c r="Q137" i="36"/>
  <c r="Q138" i="36"/>
  <c r="Q139" i="36"/>
  <c r="Q140" i="36"/>
  <c r="Q141" i="36"/>
  <c r="Q142" i="36"/>
  <c r="Q143" i="36"/>
  <c r="Q144" i="36"/>
  <c r="Q145" i="36"/>
  <c r="Q146" i="36"/>
  <c r="Q147" i="36"/>
  <c r="Q148" i="36"/>
  <c r="Q149" i="36"/>
  <c r="Q150" i="36"/>
  <c r="Q151" i="36"/>
  <c r="Q152" i="36"/>
  <c r="Q153" i="36"/>
  <c r="Q154" i="36"/>
  <c r="Q155" i="36"/>
  <c r="Q156" i="36"/>
  <c r="Q157" i="36"/>
  <c r="Q158" i="36"/>
  <c r="Q159" i="36"/>
  <c r="S5" i="36"/>
  <c r="R160" i="36" l="1"/>
  <c r="S160" i="36" l="1"/>
  <c r="A1" i="35"/>
  <c r="W1" i="35"/>
  <c r="B7" i="35"/>
  <c r="C7" i="35"/>
  <c r="D7" i="35" s="1"/>
  <c r="U7" i="35" s="1"/>
  <c r="B8" i="35"/>
  <c r="C8" i="35"/>
  <c r="D8" i="35" s="1"/>
  <c r="B9" i="35"/>
  <c r="C9" i="35"/>
  <c r="D9" i="35" s="1"/>
  <c r="B10" i="35"/>
  <c r="C10" i="35"/>
  <c r="D10" i="35" s="1"/>
  <c r="B11" i="35"/>
  <c r="C11" i="35"/>
  <c r="D11" i="35" s="1"/>
  <c r="B12" i="35"/>
  <c r="C12" i="35"/>
  <c r="D12" i="35" s="1"/>
  <c r="B13" i="35"/>
  <c r="C13" i="35"/>
  <c r="D13" i="35" s="1"/>
  <c r="B14" i="35"/>
  <c r="C14" i="35"/>
  <c r="D14" i="35" s="1"/>
  <c r="B15" i="35"/>
  <c r="C15" i="35"/>
  <c r="D15" i="35" s="1"/>
  <c r="B16" i="35"/>
  <c r="C16" i="35"/>
  <c r="D16" i="35" s="1"/>
  <c r="B17" i="35"/>
  <c r="C17" i="35"/>
  <c r="D17" i="35" s="1"/>
  <c r="B18" i="35"/>
  <c r="C18" i="35"/>
  <c r="D18" i="35" s="1"/>
  <c r="B19" i="35"/>
  <c r="C19" i="35"/>
  <c r="D19" i="35" s="1"/>
  <c r="B20" i="35"/>
  <c r="C20" i="35"/>
  <c r="D20" i="35" s="1"/>
  <c r="B21" i="35"/>
  <c r="C21" i="35"/>
  <c r="D21" i="35" s="1"/>
  <c r="B22" i="35"/>
  <c r="C22" i="35"/>
  <c r="D22" i="35" s="1"/>
  <c r="B23" i="35"/>
  <c r="C23" i="35"/>
  <c r="D23" i="35" s="1"/>
  <c r="B24" i="35"/>
  <c r="C24" i="35"/>
  <c r="D24" i="35" s="1"/>
  <c r="B25" i="35"/>
  <c r="C25" i="35"/>
  <c r="D25" i="35" s="1"/>
  <c r="B26" i="35"/>
  <c r="C26" i="35"/>
  <c r="D26" i="35" s="1"/>
  <c r="B27" i="35"/>
  <c r="C27" i="35"/>
  <c r="D27" i="35" s="1"/>
  <c r="B28" i="35"/>
  <c r="C28" i="35"/>
  <c r="D28" i="35" s="1"/>
  <c r="B29" i="35"/>
  <c r="C29" i="35"/>
  <c r="D29" i="35" s="1"/>
  <c r="B30" i="35"/>
  <c r="C30" i="35"/>
  <c r="D30" i="35" s="1"/>
  <c r="B31" i="35"/>
  <c r="C31" i="35"/>
  <c r="D31" i="35" s="1"/>
  <c r="B32" i="35"/>
  <c r="C32" i="35"/>
  <c r="D32" i="35" s="1"/>
  <c r="B33" i="35"/>
  <c r="C33" i="35"/>
  <c r="D33" i="35" s="1"/>
  <c r="B34" i="35"/>
  <c r="C34" i="35"/>
  <c r="D34" i="35" s="1"/>
  <c r="B35" i="35"/>
  <c r="C35" i="35"/>
  <c r="D35" i="35" s="1"/>
  <c r="B36" i="35"/>
  <c r="C36" i="35"/>
  <c r="D36" i="35" s="1"/>
  <c r="B37" i="35"/>
  <c r="C37" i="35"/>
  <c r="D37" i="35" s="1"/>
  <c r="B38" i="35"/>
  <c r="C38" i="35"/>
  <c r="D38" i="35" s="1"/>
  <c r="B39" i="35"/>
  <c r="C39" i="35"/>
  <c r="D39" i="35" s="1"/>
  <c r="B40" i="35"/>
  <c r="C40" i="35"/>
  <c r="D40" i="35" s="1"/>
  <c r="B41" i="35"/>
  <c r="C41" i="35"/>
  <c r="D41" i="35" s="1"/>
  <c r="B42" i="35"/>
  <c r="C42" i="35"/>
  <c r="D42" i="35" s="1"/>
  <c r="B43" i="35"/>
  <c r="C43" i="35"/>
  <c r="D43" i="35" s="1"/>
  <c r="B44" i="35"/>
  <c r="C44" i="35"/>
  <c r="D44" i="35" s="1"/>
  <c r="B45" i="35"/>
  <c r="C45" i="35"/>
  <c r="D45" i="35" s="1"/>
  <c r="B46" i="35"/>
  <c r="C46" i="35"/>
  <c r="D46" i="35" s="1"/>
  <c r="B47" i="35"/>
  <c r="C47" i="35"/>
  <c r="D47" i="35" s="1"/>
  <c r="B48" i="35"/>
  <c r="C48" i="35"/>
  <c r="D48" i="35" s="1"/>
  <c r="B49" i="35"/>
  <c r="C49" i="35"/>
  <c r="D49" i="35" s="1"/>
  <c r="B50" i="35"/>
  <c r="C50" i="35"/>
  <c r="D50" i="35" s="1"/>
  <c r="B51" i="35"/>
  <c r="C51" i="35"/>
  <c r="D51" i="35" s="1"/>
  <c r="B52" i="35"/>
  <c r="C52" i="35"/>
  <c r="D52" i="35" s="1"/>
  <c r="B53" i="35"/>
  <c r="C53" i="35"/>
  <c r="D53" i="35" s="1"/>
  <c r="B54" i="35"/>
  <c r="C54" i="35"/>
  <c r="D54" i="35" s="1"/>
  <c r="B55" i="35"/>
  <c r="C55" i="35"/>
  <c r="D55" i="35" s="1"/>
  <c r="B56" i="35"/>
  <c r="C56" i="35"/>
  <c r="D56" i="35" s="1"/>
  <c r="B57" i="35"/>
  <c r="C57" i="35"/>
  <c r="D57" i="35" s="1"/>
  <c r="B58" i="35"/>
  <c r="C58" i="35"/>
  <c r="D58" i="35" s="1"/>
  <c r="B59" i="35"/>
  <c r="C59" i="35"/>
  <c r="D59" i="35" s="1"/>
  <c r="B60" i="35"/>
  <c r="C60" i="35"/>
  <c r="D60" i="35" s="1"/>
  <c r="B61" i="35"/>
  <c r="C61" i="35"/>
  <c r="D61" i="35" s="1"/>
  <c r="B62" i="35"/>
  <c r="C62" i="35"/>
  <c r="D62" i="35" s="1"/>
  <c r="B63" i="35"/>
  <c r="C63" i="35"/>
  <c r="D63" i="35" s="1"/>
  <c r="B64" i="35"/>
  <c r="C64" i="35"/>
  <c r="D64" i="35" s="1"/>
  <c r="B65" i="35"/>
  <c r="C65" i="35"/>
  <c r="D65" i="35" s="1"/>
  <c r="B66" i="35"/>
  <c r="C66" i="35"/>
  <c r="D66" i="35" s="1"/>
  <c r="B67" i="35"/>
  <c r="C67" i="35"/>
  <c r="D67" i="35" s="1"/>
  <c r="B68" i="35"/>
  <c r="C68" i="35"/>
  <c r="D68" i="35" s="1"/>
  <c r="B69" i="35"/>
  <c r="C69" i="35"/>
  <c r="D69" i="35" s="1"/>
  <c r="B70" i="35"/>
  <c r="C70" i="35"/>
  <c r="D70" i="35" s="1"/>
  <c r="B71" i="35"/>
  <c r="C71" i="35"/>
  <c r="D71" i="35" s="1"/>
  <c r="B72" i="35"/>
  <c r="C72" i="35"/>
  <c r="D72" i="35" s="1"/>
  <c r="B73" i="35"/>
  <c r="C73" i="35"/>
  <c r="D73" i="35" s="1"/>
  <c r="B74" i="35"/>
  <c r="C74" i="35"/>
  <c r="D74" i="35" s="1"/>
  <c r="B75" i="35"/>
  <c r="C75" i="35"/>
  <c r="D75" i="35" s="1"/>
  <c r="B76" i="35"/>
  <c r="C76" i="35"/>
  <c r="D76" i="35" s="1"/>
  <c r="B77" i="35"/>
  <c r="C77" i="35"/>
  <c r="D77" i="35" s="1"/>
  <c r="B78" i="35"/>
  <c r="C78" i="35"/>
  <c r="D78" i="35" s="1"/>
  <c r="B79" i="35"/>
  <c r="C79" i="35"/>
  <c r="D79" i="35" s="1"/>
  <c r="B80" i="35"/>
  <c r="C80" i="35"/>
  <c r="D80" i="35" s="1"/>
  <c r="B81" i="35"/>
  <c r="C81" i="35"/>
  <c r="D81" i="35" s="1"/>
  <c r="B82" i="35"/>
  <c r="C82" i="35"/>
  <c r="D82" i="35" s="1"/>
  <c r="B83" i="35"/>
  <c r="C83" i="35"/>
  <c r="D83" i="35" s="1"/>
  <c r="B84" i="35"/>
  <c r="C84" i="35"/>
  <c r="D84" i="35" s="1"/>
  <c r="B85" i="35"/>
  <c r="C85" i="35"/>
  <c r="D85" i="35" s="1"/>
  <c r="B86" i="35"/>
  <c r="C86" i="35"/>
  <c r="D86" i="35" s="1"/>
  <c r="B87" i="35"/>
  <c r="C87" i="35"/>
  <c r="D87" i="35" s="1"/>
  <c r="B88" i="35"/>
  <c r="C88" i="35"/>
  <c r="D88" i="35" s="1"/>
  <c r="B89" i="35"/>
  <c r="C89" i="35"/>
  <c r="D89" i="35" s="1"/>
  <c r="B90" i="35"/>
  <c r="C90" i="35"/>
  <c r="D90" i="35" s="1"/>
  <c r="B91" i="35"/>
  <c r="C91" i="35"/>
  <c r="D91" i="35" s="1"/>
  <c r="B92" i="35"/>
  <c r="C92" i="35"/>
  <c r="D92" i="35" s="1"/>
  <c r="B93" i="35"/>
  <c r="C93" i="35"/>
  <c r="D93" i="35" s="1"/>
  <c r="B94" i="35"/>
  <c r="C94" i="35"/>
  <c r="D94" i="35" s="1"/>
  <c r="B95" i="35"/>
  <c r="C95" i="35"/>
  <c r="D95" i="35" s="1"/>
  <c r="B96" i="35"/>
  <c r="C96" i="35"/>
  <c r="D96" i="35" s="1"/>
  <c r="B97" i="35"/>
  <c r="C97" i="35"/>
  <c r="D97" i="35" s="1"/>
  <c r="B98" i="35"/>
  <c r="C98" i="35"/>
  <c r="D98" i="35" s="1"/>
  <c r="B99" i="35"/>
  <c r="C99" i="35"/>
  <c r="D99" i="35" s="1"/>
  <c r="B100" i="35"/>
  <c r="C100" i="35"/>
  <c r="D100" i="35" s="1"/>
  <c r="B101" i="35"/>
  <c r="C101" i="35"/>
  <c r="D101" i="35" s="1"/>
  <c r="B102" i="35"/>
  <c r="C102" i="35"/>
  <c r="D102" i="35" s="1"/>
  <c r="B103" i="35"/>
  <c r="C103" i="35"/>
  <c r="D103" i="35" s="1"/>
  <c r="B104" i="35"/>
  <c r="C104" i="35"/>
  <c r="D104" i="35" s="1"/>
  <c r="B105" i="35"/>
  <c r="C105" i="35"/>
  <c r="D105" i="35" s="1"/>
  <c r="B106" i="35"/>
  <c r="C106" i="35"/>
  <c r="D106" i="35" s="1"/>
  <c r="B107" i="35"/>
  <c r="C107" i="35"/>
  <c r="D107" i="35" s="1"/>
  <c r="B108" i="35"/>
  <c r="C108" i="35"/>
  <c r="D108" i="35" s="1"/>
  <c r="B109" i="35"/>
  <c r="C109" i="35"/>
  <c r="D109" i="35" s="1"/>
  <c r="B110" i="35"/>
  <c r="C110" i="35"/>
  <c r="D110" i="35" s="1"/>
  <c r="B111" i="35"/>
  <c r="C111" i="35"/>
  <c r="D111" i="35" s="1"/>
  <c r="B112" i="35"/>
  <c r="C112" i="35"/>
  <c r="D112" i="35" s="1"/>
  <c r="B113" i="35"/>
  <c r="C113" i="35"/>
  <c r="D113" i="35" s="1"/>
  <c r="B114" i="35"/>
  <c r="C114" i="35"/>
  <c r="D114" i="35" s="1"/>
  <c r="B115" i="35"/>
  <c r="C115" i="35"/>
  <c r="D115" i="35" s="1"/>
  <c r="B116" i="35"/>
  <c r="C116" i="35"/>
  <c r="D116" i="35" s="1"/>
  <c r="B117" i="35"/>
  <c r="C117" i="35"/>
  <c r="D117" i="35" s="1"/>
  <c r="B118" i="35"/>
  <c r="C118" i="35"/>
  <c r="D118" i="35" s="1"/>
  <c r="B119" i="35"/>
  <c r="C119" i="35"/>
  <c r="D119" i="35" s="1"/>
  <c r="B120" i="35"/>
  <c r="C120" i="35"/>
  <c r="D120" i="35" s="1"/>
  <c r="B121" i="35"/>
  <c r="C121" i="35"/>
  <c r="D121" i="35" s="1"/>
  <c r="B122" i="35"/>
  <c r="C122" i="35"/>
  <c r="D122" i="35" s="1"/>
  <c r="B123" i="35"/>
  <c r="C123" i="35"/>
  <c r="D123" i="35" s="1"/>
  <c r="B124" i="35"/>
  <c r="C124" i="35"/>
  <c r="D124" i="35" s="1"/>
  <c r="B125" i="35"/>
  <c r="C125" i="35"/>
  <c r="D125" i="35" s="1"/>
  <c r="B126" i="35"/>
  <c r="C126" i="35"/>
  <c r="D126" i="35" s="1"/>
  <c r="B128" i="35"/>
  <c r="C128" i="35"/>
  <c r="D128" i="35" s="1"/>
  <c r="B129" i="35"/>
  <c r="C129" i="35"/>
  <c r="D129" i="35" s="1"/>
  <c r="B130" i="35"/>
  <c r="C130" i="35"/>
  <c r="D130" i="35" s="1"/>
  <c r="B131" i="35"/>
  <c r="C131" i="35"/>
  <c r="D131" i="35" s="1"/>
  <c r="B132" i="35"/>
  <c r="C132" i="35"/>
  <c r="D132" i="35" s="1"/>
  <c r="B133" i="35"/>
  <c r="C133" i="35"/>
  <c r="D133" i="35" s="1"/>
  <c r="B134" i="35"/>
  <c r="C134" i="35"/>
  <c r="D134" i="35" s="1"/>
  <c r="B135" i="35"/>
  <c r="C135" i="35"/>
  <c r="D135" i="35" s="1"/>
  <c r="B136" i="35"/>
  <c r="C136" i="35"/>
  <c r="D136" i="35" s="1"/>
  <c r="B137" i="35"/>
  <c r="C137" i="35"/>
  <c r="D137" i="35" s="1"/>
  <c r="B138" i="35"/>
  <c r="C138" i="35"/>
  <c r="D138" i="35" s="1"/>
  <c r="B139" i="35"/>
  <c r="C139" i="35"/>
  <c r="D139" i="35" s="1"/>
  <c r="B140" i="35"/>
  <c r="C140" i="35"/>
  <c r="D140" i="35" s="1"/>
  <c r="B141" i="35"/>
  <c r="C141" i="35"/>
  <c r="D141" i="35" s="1"/>
  <c r="B142" i="35"/>
  <c r="C142" i="35"/>
  <c r="D142" i="35" s="1"/>
  <c r="B143" i="35"/>
  <c r="C143" i="35"/>
  <c r="D143" i="35" s="1"/>
  <c r="B144" i="35"/>
  <c r="C144" i="35"/>
  <c r="D144" i="35" s="1"/>
  <c r="B145" i="35"/>
  <c r="C145" i="35"/>
  <c r="D145" i="35" s="1"/>
  <c r="B146" i="35"/>
  <c r="C146" i="35"/>
  <c r="D146" i="35" s="1"/>
  <c r="B147" i="35"/>
  <c r="C147" i="35"/>
  <c r="D147" i="35" s="1"/>
  <c r="B148" i="35"/>
  <c r="C148" i="35"/>
  <c r="D148" i="35" s="1"/>
  <c r="B149" i="35"/>
  <c r="C149" i="35"/>
  <c r="D149" i="35" s="1"/>
  <c r="B150" i="35"/>
  <c r="C150" i="35"/>
  <c r="D150" i="35" s="1"/>
  <c r="B151" i="35"/>
  <c r="C151" i="35"/>
  <c r="D151" i="35" s="1"/>
  <c r="B152" i="35"/>
  <c r="C152" i="35"/>
  <c r="D152" i="35" s="1"/>
  <c r="B153" i="35"/>
  <c r="C153" i="35"/>
  <c r="D153" i="35" s="1"/>
  <c r="B154" i="35"/>
  <c r="C154" i="35"/>
  <c r="D154" i="35" s="1"/>
  <c r="B155" i="35"/>
  <c r="C155" i="35"/>
  <c r="D155" i="35" s="1"/>
  <c r="B156" i="35"/>
  <c r="C156" i="35"/>
  <c r="D156" i="35" s="1"/>
  <c r="B157" i="35"/>
  <c r="C157" i="35"/>
  <c r="D157" i="35" s="1"/>
  <c r="B158" i="35"/>
  <c r="C158" i="35"/>
  <c r="D158" i="35" s="1"/>
  <c r="B159" i="35"/>
  <c r="C159" i="35"/>
  <c r="D159" i="35" s="1"/>
  <c r="U6" i="35"/>
  <c r="B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E116" i="35"/>
  <c r="E117" i="35"/>
  <c r="E118" i="35"/>
  <c r="E119" i="35"/>
  <c r="E120" i="35"/>
  <c r="E121" i="35"/>
  <c r="E122" i="35"/>
  <c r="E123" i="35"/>
  <c r="E124" i="35"/>
  <c r="E125" i="35"/>
  <c r="E126" i="35"/>
  <c r="E128" i="35"/>
  <c r="E129" i="35"/>
  <c r="E130" i="35"/>
  <c r="E131" i="35"/>
  <c r="E132" i="35"/>
  <c r="E133" i="35"/>
  <c r="E134" i="35"/>
  <c r="E135" i="35"/>
  <c r="E136" i="35"/>
  <c r="E137" i="35"/>
  <c r="E138" i="35"/>
  <c r="E139" i="35"/>
  <c r="E140" i="35"/>
  <c r="E141" i="35"/>
  <c r="E142" i="35"/>
  <c r="E143" i="35"/>
  <c r="E144" i="35"/>
  <c r="E145" i="35"/>
  <c r="E146" i="35"/>
  <c r="E147" i="35"/>
  <c r="E148" i="35"/>
  <c r="E149" i="35"/>
  <c r="E150" i="35"/>
  <c r="E151" i="35"/>
  <c r="E152" i="35"/>
  <c r="E153" i="35"/>
  <c r="E154" i="35"/>
  <c r="E155" i="35"/>
  <c r="E156" i="35"/>
  <c r="E157" i="35"/>
  <c r="E158" i="35"/>
  <c r="E159" i="35"/>
  <c r="U10" i="35" l="1"/>
  <c r="U8" i="35"/>
  <c r="U9" i="35"/>
  <c r="I5" i="35"/>
  <c r="S14" i="35"/>
  <c r="Q14" i="35"/>
  <c r="S8" i="35"/>
  <c r="Q8" i="35"/>
  <c r="S16" i="35"/>
  <c r="Q16" i="35"/>
  <c r="S12" i="35"/>
  <c r="Q12" i="35"/>
  <c r="S10" i="35"/>
  <c r="Q10" i="35"/>
  <c r="S6" i="35"/>
  <c r="Q6" i="35"/>
  <c r="Q17" i="35"/>
  <c r="S17" i="35"/>
  <c r="Q15" i="35"/>
  <c r="S15" i="35"/>
  <c r="Q11" i="35"/>
  <c r="S11" i="35"/>
  <c r="Q9" i="35"/>
  <c r="S9" i="35"/>
  <c r="Q7" i="35"/>
  <c r="S7" i="35"/>
  <c r="I14" i="35"/>
  <c r="G14" i="35"/>
  <c r="G6" i="35"/>
  <c r="G16" i="35"/>
  <c r="G12" i="35"/>
  <c r="G10" i="35"/>
  <c r="G17" i="35"/>
  <c r="G15" i="35"/>
  <c r="G11" i="35"/>
  <c r="G9" i="35"/>
  <c r="G7" i="35"/>
  <c r="N6" i="35"/>
  <c r="O6" i="35" s="1"/>
  <c r="N7" i="35"/>
  <c r="O7" i="35" s="1"/>
  <c r="N8" i="35"/>
  <c r="O8" i="35" s="1"/>
  <c r="N9" i="35"/>
  <c r="O9" i="35" s="1"/>
  <c r="N10" i="35"/>
  <c r="O10" i="35" s="1"/>
  <c r="N11" i="35"/>
  <c r="O11" i="35" s="1"/>
  <c r="N12" i="35"/>
  <c r="O12" i="35" s="1"/>
  <c r="N13" i="35"/>
  <c r="O13" i="35" s="1"/>
  <c r="N14" i="35"/>
  <c r="O14" i="35" s="1"/>
  <c r="N15" i="35"/>
  <c r="O15" i="35" s="1"/>
  <c r="N16" i="35"/>
  <c r="O16" i="35" s="1"/>
  <c r="N17" i="35"/>
  <c r="O17" i="35" s="1"/>
  <c r="N18" i="35"/>
  <c r="O18" i="35" s="1"/>
  <c r="N19" i="35"/>
  <c r="O19" i="35" s="1"/>
  <c r="N20" i="35"/>
  <c r="O20" i="35" s="1"/>
  <c r="N21" i="35"/>
  <c r="O21" i="35" s="1"/>
  <c r="N22" i="35"/>
  <c r="O22" i="35" s="1"/>
  <c r="N23" i="35"/>
  <c r="O23" i="35" s="1"/>
  <c r="N24" i="35"/>
  <c r="O24" i="35" s="1"/>
  <c r="N25" i="35"/>
  <c r="O25" i="35" s="1"/>
  <c r="N26" i="35"/>
  <c r="O26" i="35" s="1"/>
  <c r="N27" i="35"/>
  <c r="O27" i="35" s="1"/>
  <c r="N28" i="35"/>
  <c r="O28" i="35" s="1"/>
  <c r="N29" i="35"/>
  <c r="O29" i="35" s="1"/>
  <c r="N30" i="35"/>
  <c r="O30" i="35" s="1"/>
  <c r="N31" i="35"/>
  <c r="O31" i="35" s="1"/>
  <c r="N32" i="35"/>
  <c r="O32" i="35" s="1"/>
  <c r="N33" i="35"/>
  <c r="O33" i="35" s="1"/>
  <c r="N34" i="35"/>
  <c r="O34" i="35" s="1"/>
  <c r="N35" i="35"/>
  <c r="O35" i="35" s="1"/>
  <c r="N36" i="35"/>
  <c r="O36" i="35" s="1"/>
  <c r="N37" i="35"/>
  <c r="O37" i="35" s="1"/>
  <c r="N38" i="35"/>
  <c r="O38" i="35" s="1"/>
  <c r="N39" i="35"/>
  <c r="O39" i="35" s="1"/>
  <c r="N40" i="35"/>
  <c r="O40" i="35" s="1"/>
  <c r="N41" i="35"/>
  <c r="O41" i="35" s="1"/>
  <c r="N42" i="35"/>
  <c r="O42" i="35" s="1"/>
  <c r="N43" i="35"/>
  <c r="O43" i="35" s="1"/>
  <c r="N44" i="35"/>
  <c r="O44" i="35" s="1"/>
  <c r="N45" i="35"/>
  <c r="O45" i="35" s="1"/>
  <c r="N46" i="35"/>
  <c r="O46" i="35" s="1"/>
  <c r="N47" i="35"/>
  <c r="O47" i="35" s="1"/>
  <c r="N48" i="35"/>
  <c r="O48" i="35" s="1"/>
  <c r="N49" i="35"/>
  <c r="O49" i="35" s="1"/>
  <c r="N50" i="35"/>
  <c r="O50" i="35" s="1"/>
  <c r="N51" i="35"/>
  <c r="O51" i="35" s="1"/>
  <c r="N52" i="35"/>
  <c r="O52" i="35" s="1"/>
  <c r="N53" i="35"/>
  <c r="O53" i="35" s="1"/>
  <c r="N54" i="35"/>
  <c r="O54" i="35" s="1"/>
  <c r="N55" i="35"/>
  <c r="O55" i="35" s="1"/>
  <c r="N56" i="35"/>
  <c r="O56" i="35" s="1"/>
  <c r="N57" i="35"/>
  <c r="O57" i="35" s="1"/>
  <c r="N58" i="35"/>
  <c r="O58" i="35" s="1"/>
  <c r="N59" i="35"/>
  <c r="O59" i="35" s="1"/>
  <c r="N60" i="35"/>
  <c r="O60" i="35" s="1"/>
  <c r="N61" i="35"/>
  <c r="O61" i="35" s="1"/>
  <c r="N62" i="35"/>
  <c r="O62" i="35" s="1"/>
  <c r="N63" i="35"/>
  <c r="O63" i="35" s="1"/>
  <c r="N64" i="35"/>
  <c r="O64" i="35" s="1"/>
  <c r="N65" i="35"/>
  <c r="O65" i="35" s="1"/>
  <c r="N66" i="35"/>
  <c r="O66" i="35" s="1"/>
  <c r="N67" i="35"/>
  <c r="O67" i="35" s="1"/>
  <c r="N68" i="35"/>
  <c r="O68" i="35" s="1"/>
  <c r="N69" i="35"/>
  <c r="O69" i="35" s="1"/>
  <c r="N70" i="35"/>
  <c r="O70" i="35" s="1"/>
  <c r="N71" i="35"/>
  <c r="O71" i="35" s="1"/>
  <c r="N72" i="35"/>
  <c r="O72" i="35" s="1"/>
  <c r="N73" i="35"/>
  <c r="O73" i="35" s="1"/>
  <c r="N74" i="35"/>
  <c r="O74" i="35" s="1"/>
  <c r="N75" i="35"/>
  <c r="O75" i="35" s="1"/>
  <c r="N76" i="35"/>
  <c r="O76" i="35" s="1"/>
  <c r="N77" i="35"/>
  <c r="O77" i="35" s="1"/>
  <c r="N78" i="35"/>
  <c r="O78" i="35" s="1"/>
  <c r="N79" i="35"/>
  <c r="O79" i="35" s="1"/>
  <c r="N80" i="35"/>
  <c r="O80" i="35" s="1"/>
  <c r="N81" i="35"/>
  <c r="O81" i="35" s="1"/>
  <c r="N82" i="35"/>
  <c r="O82" i="35" s="1"/>
  <c r="N83" i="35"/>
  <c r="O83" i="35" s="1"/>
  <c r="N84" i="35"/>
  <c r="O84" i="35" s="1"/>
  <c r="N85" i="35"/>
  <c r="O85" i="35" s="1"/>
  <c r="N86" i="35"/>
  <c r="O86" i="35" s="1"/>
  <c r="N87" i="35"/>
  <c r="O87" i="35" s="1"/>
  <c r="N88" i="35"/>
  <c r="O88" i="35" s="1"/>
  <c r="N89" i="35"/>
  <c r="O89" i="35" s="1"/>
  <c r="N90" i="35"/>
  <c r="O90" i="35" s="1"/>
  <c r="N91" i="35"/>
  <c r="O91" i="35" s="1"/>
  <c r="N92" i="35"/>
  <c r="O92" i="35" s="1"/>
  <c r="N93" i="35"/>
  <c r="O93" i="35" s="1"/>
  <c r="N94" i="35"/>
  <c r="O94" i="35" s="1"/>
  <c r="N95" i="35"/>
  <c r="O95" i="35" s="1"/>
  <c r="N96" i="35"/>
  <c r="O96" i="35" s="1"/>
  <c r="N97" i="35"/>
  <c r="O97" i="35" s="1"/>
  <c r="N98" i="35"/>
  <c r="O98" i="35" s="1"/>
  <c r="N99" i="35"/>
  <c r="O99" i="35" s="1"/>
  <c r="N100" i="35"/>
  <c r="O100" i="35" s="1"/>
  <c r="N101" i="35"/>
  <c r="O101" i="35" s="1"/>
  <c r="N102" i="35"/>
  <c r="O102" i="35" s="1"/>
  <c r="N103" i="35"/>
  <c r="O103" i="35" s="1"/>
  <c r="N104" i="35"/>
  <c r="O104" i="35" s="1"/>
  <c r="N105" i="35"/>
  <c r="O105" i="35" s="1"/>
  <c r="N106" i="35"/>
  <c r="O106" i="35" s="1"/>
  <c r="N107" i="35"/>
  <c r="O107" i="35" s="1"/>
  <c r="N108" i="35"/>
  <c r="O108" i="35" s="1"/>
  <c r="N109" i="35"/>
  <c r="O109" i="35" s="1"/>
  <c r="N110" i="35"/>
  <c r="O110" i="35" s="1"/>
  <c r="N111" i="35"/>
  <c r="O111" i="35" s="1"/>
  <c r="N112" i="35"/>
  <c r="O112" i="35" s="1"/>
  <c r="N113" i="35"/>
  <c r="O113" i="35" s="1"/>
  <c r="N114" i="35"/>
  <c r="O114" i="35" s="1"/>
  <c r="N115" i="35"/>
  <c r="O115" i="35" s="1"/>
  <c r="N116" i="35"/>
  <c r="O116" i="35" s="1"/>
  <c r="N117" i="35"/>
  <c r="O117" i="35" s="1"/>
  <c r="N118" i="35"/>
  <c r="O118" i="35" s="1"/>
  <c r="N119" i="35"/>
  <c r="O119" i="35" s="1"/>
  <c r="N120" i="35"/>
  <c r="O120" i="35" s="1"/>
  <c r="N121" i="35"/>
  <c r="O121" i="35" s="1"/>
  <c r="N122" i="35"/>
  <c r="O122" i="35" s="1"/>
  <c r="N123" i="35"/>
  <c r="O123" i="35" s="1"/>
  <c r="N124" i="35"/>
  <c r="O124" i="35" s="1"/>
  <c r="N125" i="35"/>
  <c r="O125" i="35" s="1"/>
  <c r="N126" i="35"/>
  <c r="O126" i="35" s="1"/>
  <c r="N128" i="35"/>
  <c r="O128" i="35" s="1"/>
  <c r="N129" i="35"/>
  <c r="O129" i="35" s="1"/>
  <c r="N130" i="35"/>
  <c r="O130" i="35" s="1"/>
  <c r="N131" i="35"/>
  <c r="O131" i="35" s="1"/>
  <c r="N132" i="35"/>
  <c r="O132" i="35" s="1"/>
  <c r="N133" i="35"/>
  <c r="O133" i="35" s="1"/>
  <c r="N134" i="35"/>
  <c r="O134" i="35" s="1"/>
  <c r="N135" i="35"/>
  <c r="O135" i="35" s="1"/>
  <c r="N136" i="35"/>
  <c r="O136" i="35" s="1"/>
  <c r="N137" i="35"/>
  <c r="O137" i="35" s="1"/>
  <c r="N138" i="35"/>
  <c r="O138" i="35" s="1"/>
  <c r="N139" i="35"/>
  <c r="O139" i="35" s="1"/>
  <c r="N140" i="35"/>
  <c r="O140" i="35" s="1"/>
  <c r="N141" i="35"/>
  <c r="O141" i="35" s="1"/>
  <c r="N142" i="35"/>
  <c r="O142" i="35" s="1"/>
  <c r="N143" i="35"/>
  <c r="O143" i="35" s="1"/>
  <c r="N144" i="35"/>
  <c r="O144" i="35" s="1"/>
  <c r="N145" i="35"/>
  <c r="O145" i="35" s="1"/>
  <c r="N146" i="35"/>
  <c r="O146" i="35" s="1"/>
  <c r="N147" i="35"/>
  <c r="O147" i="35" s="1"/>
  <c r="N148" i="35"/>
  <c r="O148" i="35" s="1"/>
  <c r="N149" i="35"/>
  <c r="O149" i="35" s="1"/>
  <c r="N150" i="35"/>
  <c r="O150" i="35" s="1"/>
  <c r="N151" i="35"/>
  <c r="O151" i="35" s="1"/>
  <c r="N152" i="35"/>
  <c r="O152" i="35" s="1"/>
  <c r="N153" i="35"/>
  <c r="O153" i="35" s="1"/>
  <c r="N154" i="35"/>
  <c r="O154" i="35" s="1"/>
  <c r="N155" i="35"/>
  <c r="O155" i="35" s="1"/>
  <c r="N156" i="35"/>
  <c r="O156" i="35" s="1"/>
  <c r="N157" i="35"/>
  <c r="O157" i="35" s="1"/>
  <c r="N158" i="35"/>
  <c r="O158" i="35" s="1"/>
  <c r="N159" i="35"/>
  <c r="O159" i="35" s="1"/>
  <c r="L6" i="35"/>
  <c r="M6" i="35" s="1"/>
  <c r="L7" i="35"/>
  <c r="M7" i="35" s="1"/>
  <c r="L8" i="35"/>
  <c r="M8" i="35" s="1"/>
  <c r="L9" i="35"/>
  <c r="M9" i="35" s="1"/>
  <c r="L10" i="35"/>
  <c r="M10" i="35" s="1"/>
  <c r="L11" i="35"/>
  <c r="M11" i="35" s="1"/>
  <c r="L12" i="35"/>
  <c r="M12" i="35" s="1"/>
  <c r="L13" i="35"/>
  <c r="M13" i="35" s="1"/>
  <c r="L14" i="35"/>
  <c r="M14" i="35" s="1"/>
  <c r="L15" i="35"/>
  <c r="M15" i="35" s="1"/>
  <c r="L16" i="35"/>
  <c r="M16" i="35" s="1"/>
  <c r="L17" i="35"/>
  <c r="M17" i="35" s="1"/>
  <c r="L18" i="35"/>
  <c r="M18" i="35" s="1"/>
  <c r="L19" i="35"/>
  <c r="M19" i="35" s="1"/>
  <c r="L20" i="35"/>
  <c r="M20" i="35" s="1"/>
  <c r="L21" i="35"/>
  <c r="M21" i="35" s="1"/>
  <c r="L22" i="35"/>
  <c r="M22" i="35" s="1"/>
  <c r="L23" i="35"/>
  <c r="M23" i="35" s="1"/>
  <c r="L24" i="35"/>
  <c r="M24" i="35" s="1"/>
  <c r="L25" i="35"/>
  <c r="M25" i="35" s="1"/>
  <c r="L26" i="35"/>
  <c r="M26" i="35" s="1"/>
  <c r="L27" i="35"/>
  <c r="M27" i="35" s="1"/>
  <c r="L28" i="35"/>
  <c r="M28" i="35" s="1"/>
  <c r="L29" i="35"/>
  <c r="M29" i="35" s="1"/>
  <c r="L30" i="35"/>
  <c r="M30" i="35" s="1"/>
  <c r="L31" i="35"/>
  <c r="M31" i="35" s="1"/>
  <c r="L32" i="35"/>
  <c r="M32" i="35" s="1"/>
  <c r="L33" i="35"/>
  <c r="M33" i="35" s="1"/>
  <c r="L34" i="35"/>
  <c r="M34" i="35" s="1"/>
  <c r="L35" i="35"/>
  <c r="M35" i="35" s="1"/>
  <c r="L36" i="35"/>
  <c r="M36" i="35" s="1"/>
  <c r="L37" i="35"/>
  <c r="M37" i="35" s="1"/>
  <c r="L38" i="35"/>
  <c r="M38" i="35" s="1"/>
  <c r="L39" i="35"/>
  <c r="M39" i="35" s="1"/>
  <c r="L40" i="35"/>
  <c r="M40" i="35" s="1"/>
  <c r="L41" i="35"/>
  <c r="M41" i="35" s="1"/>
  <c r="L42" i="35"/>
  <c r="M42" i="35" s="1"/>
  <c r="L43" i="35"/>
  <c r="M43" i="35" s="1"/>
  <c r="L44" i="35"/>
  <c r="M44" i="35" s="1"/>
  <c r="L45" i="35"/>
  <c r="M45" i="35" s="1"/>
  <c r="L46" i="35"/>
  <c r="M46" i="35" s="1"/>
  <c r="L47" i="35"/>
  <c r="M47" i="35" s="1"/>
  <c r="L48" i="35"/>
  <c r="M48" i="35" s="1"/>
  <c r="L49" i="35"/>
  <c r="M49" i="35" s="1"/>
  <c r="L50" i="35"/>
  <c r="M50" i="35" s="1"/>
  <c r="L51" i="35"/>
  <c r="M51" i="35" s="1"/>
  <c r="L52" i="35"/>
  <c r="M52" i="35" s="1"/>
  <c r="L53" i="35"/>
  <c r="M53" i="35" s="1"/>
  <c r="L54" i="35"/>
  <c r="M54" i="35" s="1"/>
  <c r="L55" i="35"/>
  <c r="M55" i="35" s="1"/>
  <c r="L56" i="35"/>
  <c r="M56" i="35" s="1"/>
  <c r="L57" i="35"/>
  <c r="M57" i="35" s="1"/>
  <c r="L58" i="35"/>
  <c r="M58" i="35" s="1"/>
  <c r="L59" i="35"/>
  <c r="M59" i="35" s="1"/>
  <c r="L60" i="35"/>
  <c r="M60" i="35" s="1"/>
  <c r="L61" i="35"/>
  <c r="M61" i="35" s="1"/>
  <c r="L62" i="35"/>
  <c r="M62" i="35" s="1"/>
  <c r="L63" i="35"/>
  <c r="M63" i="35" s="1"/>
  <c r="L64" i="35"/>
  <c r="M64" i="35" s="1"/>
  <c r="L65" i="35"/>
  <c r="M65" i="35" s="1"/>
  <c r="L66" i="35"/>
  <c r="M66" i="35" s="1"/>
  <c r="L67" i="35"/>
  <c r="M67" i="35" s="1"/>
  <c r="L68" i="35"/>
  <c r="M68" i="35" s="1"/>
  <c r="L69" i="35"/>
  <c r="M69" i="35" s="1"/>
  <c r="L70" i="35"/>
  <c r="M70" i="35" s="1"/>
  <c r="L71" i="35"/>
  <c r="M71" i="35" s="1"/>
  <c r="L72" i="35"/>
  <c r="M72" i="35" s="1"/>
  <c r="L73" i="35"/>
  <c r="M73" i="35" s="1"/>
  <c r="L74" i="35"/>
  <c r="M74" i="35" s="1"/>
  <c r="L75" i="35"/>
  <c r="M75" i="35" s="1"/>
  <c r="L76" i="35"/>
  <c r="M76" i="35" s="1"/>
  <c r="L77" i="35"/>
  <c r="M77" i="35" s="1"/>
  <c r="L78" i="35"/>
  <c r="M78" i="35" s="1"/>
  <c r="L79" i="35"/>
  <c r="M79" i="35" s="1"/>
  <c r="L80" i="35"/>
  <c r="M80" i="35" s="1"/>
  <c r="L81" i="35"/>
  <c r="M81" i="35" s="1"/>
  <c r="L82" i="35"/>
  <c r="M82" i="35" s="1"/>
  <c r="L83" i="35"/>
  <c r="M83" i="35" s="1"/>
  <c r="L84" i="35"/>
  <c r="M84" i="35" s="1"/>
  <c r="L85" i="35"/>
  <c r="M85" i="35" s="1"/>
  <c r="L86" i="35"/>
  <c r="M86" i="35" s="1"/>
  <c r="L87" i="35"/>
  <c r="M87" i="35" s="1"/>
  <c r="L88" i="35"/>
  <c r="M88" i="35" s="1"/>
  <c r="L89" i="35"/>
  <c r="M89" i="35" s="1"/>
  <c r="L90" i="35"/>
  <c r="M90" i="35" s="1"/>
  <c r="L91" i="35"/>
  <c r="M91" i="35" s="1"/>
  <c r="L92" i="35"/>
  <c r="M92" i="35" s="1"/>
  <c r="L93" i="35"/>
  <c r="M93" i="35" s="1"/>
  <c r="L94" i="35"/>
  <c r="M94" i="35" s="1"/>
  <c r="L95" i="35"/>
  <c r="M95" i="35" s="1"/>
  <c r="L96" i="35"/>
  <c r="M96" i="35" s="1"/>
  <c r="L97" i="35"/>
  <c r="M97" i="35" s="1"/>
  <c r="L98" i="35"/>
  <c r="M98" i="35" s="1"/>
  <c r="L99" i="35"/>
  <c r="M99" i="35" s="1"/>
  <c r="L100" i="35"/>
  <c r="M100" i="35" s="1"/>
  <c r="L101" i="35"/>
  <c r="M101" i="35" s="1"/>
  <c r="L102" i="35"/>
  <c r="M102" i="35" s="1"/>
  <c r="L103" i="35"/>
  <c r="M103" i="35" s="1"/>
  <c r="L104" i="35"/>
  <c r="M104" i="35" s="1"/>
  <c r="L105" i="35"/>
  <c r="M105" i="35" s="1"/>
  <c r="L106" i="35"/>
  <c r="M106" i="35" s="1"/>
  <c r="L107" i="35"/>
  <c r="M107" i="35" s="1"/>
  <c r="L108" i="35"/>
  <c r="M108" i="35" s="1"/>
  <c r="L109" i="35"/>
  <c r="M109" i="35" s="1"/>
  <c r="L110" i="35"/>
  <c r="M110" i="35" s="1"/>
  <c r="L111" i="35"/>
  <c r="M111" i="35" s="1"/>
  <c r="L112" i="35"/>
  <c r="M112" i="35" s="1"/>
  <c r="L113" i="35"/>
  <c r="M113" i="35" s="1"/>
  <c r="L114" i="35"/>
  <c r="M114" i="35" s="1"/>
  <c r="L115" i="35"/>
  <c r="M115" i="35" s="1"/>
  <c r="L116" i="35"/>
  <c r="M116" i="35" s="1"/>
  <c r="L117" i="35"/>
  <c r="M117" i="35" s="1"/>
  <c r="L118" i="35"/>
  <c r="M118" i="35" s="1"/>
  <c r="L119" i="35"/>
  <c r="M119" i="35" s="1"/>
  <c r="L120" i="35"/>
  <c r="M120" i="35" s="1"/>
  <c r="L121" i="35"/>
  <c r="M121" i="35" s="1"/>
  <c r="L122" i="35"/>
  <c r="M122" i="35" s="1"/>
  <c r="L123" i="35"/>
  <c r="M123" i="35" s="1"/>
  <c r="L124" i="35"/>
  <c r="M124" i="35" s="1"/>
  <c r="L125" i="35"/>
  <c r="M125" i="35" s="1"/>
  <c r="L126" i="35"/>
  <c r="M126" i="35" s="1"/>
  <c r="L128" i="35"/>
  <c r="M128" i="35" s="1"/>
  <c r="L129" i="35"/>
  <c r="M129" i="35" s="1"/>
  <c r="L130" i="35"/>
  <c r="M130" i="35" s="1"/>
  <c r="L131" i="35"/>
  <c r="M131" i="35" s="1"/>
  <c r="L132" i="35"/>
  <c r="M132" i="35" s="1"/>
  <c r="L133" i="35"/>
  <c r="M133" i="35" s="1"/>
  <c r="L134" i="35"/>
  <c r="M134" i="35" s="1"/>
  <c r="L135" i="35"/>
  <c r="M135" i="35" s="1"/>
  <c r="L136" i="35"/>
  <c r="M136" i="35" s="1"/>
  <c r="L137" i="35"/>
  <c r="M137" i="35" s="1"/>
  <c r="L138" i="35"/>
  <c r="M138" i="35" s="1"/>
  <c r="L139" i="35"/>
  <c r="M139" i="35" s="1"/>
  <c r="L140" i="35"/>
  <c r="M140" i="35" s="1"/>
  <c r="L141" i="35"/>
  <c r="M141" i="35" s="1"/>
  <c r="L142" i="35"/>
  <c r="M142" i="35" s="1"/>
  <c r="L143" i="35"/>
  <c r="M143" i="35" s="1"/>
  <c r="L144" i="35"/>
  <c r="M144" i="35" s="1"/>
  <c r="L145" i="35"/>
  <c r="M145" i="35" s="1"/>
  <c r="L146" i="35"/>
  <c r="M146" i="35" s="1"/>
  <c r="L147" i="35"/>
  <c r="M147" i="35" s="1"/>
  <c r="L148" i="35"/>
  <c r="M148" i="35" s="1"/>
  <c r="L149" i="35"/>
  <c r="M149" i="35" s="1"/>
  <c r="L150" i="35"/>
  <c r="M150" i="35" s="1"/>
  <c r="L151" i="35"/>
  <c r="M151" i="35" s="1"/>
  <c r="L152" i="35"/>
  <c r="M152" i="35" s="1"/>
  <c r="L153" i="35"/>
  <c r="M153" i="35" s="1"/>
  <c r="L154" i="35"/>
  <c r="M154" i="35" s="1"/>
  <c r="L155" i="35"/>
  <c r="M155" i="35" s="1"/>
  <c r="L156" i="35"/>
  <c r="M156" i="35" s="1"/>
  <c r="L157" i="35"/>
  <c r="M157" i="35" s="1"/>
  <c r="L158" i="35"/>
  <c r="M158" i="35" s="1"/>
  <c r="L159" i="35"/>
  <c r="M159" i="35" s="1"/>
  <c r="J6" i="35"/>
  <c r="K6" i="35" s="1"/>
  <c r="K7" i="35"/>
  <c r="J8" i="35"/>
  <c r="K8" i="35" s="1"/>
  <c r="J9" i="35"/>
  <c r="K9" i="35" s="1"/>
  <c r="J10" i="35"/>
  <c r="K10" i="35" s="1"/>
  <c r="J11" i="35"/>
  <c r="K11" i="35" s="1"/>
  <c r="J12" i="35"/>
  <c r="K12" i="35" s="1"/>
  <c r="J13" i="35"/>
  <c r="K13" i="35" s="1"/>
  <c r="J14" i="35"/>
  <c r="K14" i="35" s="1"/>
  <c r="J15" i="35"/>
  <c r="K15" i="35" s="1"/>
  <c r="J16" i="35"/>
  <c r="K16" i="35" s="1"/>
  <c r="J17" i="35"/>
  <c r="K17" i="35" s="1"/>
  <c r="J18" i="35"/>
  <c r="K18" i="35" s="1"/>
  <c r="J19" i="35"/>
  <c r="K19" i="35" s="1"/>
  <c r="J20" i="35"/>
  <c r="K20" i="35" s="1"/>
  <c r="J21" i="35"/>
  <c r="K21" i="35" s="1"/>
  <c r="J22" i="35"/>
  <c r="K22" i="35" s="1"/>
  <c r="J23" i="35"/>
  <c r="K23" i="35" s="1"/>
  <c r="J24" i="35"/>
  <c r="K24" i="35" s="1"/>
  <c r="J25" i="35"/>
  <c r="K25" i="35" s="1"/>
  <c r="J26" i="35"/>
  <c r="K26" i="35" s="1"/>
  <c r="J27" i="35"/>
  <c r="K27" i="35" s="1"/>
  <c r="J28" i="35"/>
  <c r="K28" i="35" s="1"/>
  <c r="J29" i="35"/>
  <c r="K29" i="35" s="1"/>
  <c r="J30" i="35"/>
  <c r="K30" i="35" s="1"/>
  <c r="J31" i="35"/>
  <c r="K31" i="35" s="1"/>
  <c r="J32" i="35"/>
  <c r="K32" i="35" s="1"/>
  <c r="J33" i="35"/>
  <c r="K33" i="35" s="1"/>
  <c r="J34" i="35"/>
  <c r="K34" i="35" s="1"/>
  <c r="J35" i="35"/>
  <c r="K35" i="35" s="1"/>
  <c r="J36" i="35"/>
  <c r="K36" i="35" s="1"/>
  <c r="J37" i="35"/>
  <c r="K37" i="35" s="1"/>
  <c r="J38" i="35"/>
  <c r="K38" i="35" s="1"/>
  <c r="J39" i="35"/>
  <c r="K39" i="35" s="1"/>
  <c r="J40" i="35"/>
  <c r="K40" i="35" s="1"/>
  <c r="J41" i="35"/>
  <c r="K41" i="35" s="1"/>
  <c r="J42" i="35"/>
  <c r="K42" i="35" s="1"/>
  <c r="J43" i="35"/>
  <c r="K43" i="35" s="1"/>
  <c r="J44" i="35"/>
  <c r="K44" i="35" s="1"/>
  <c r="J45" i="35"/>
  <c r="K45" i="35" s="1"/>
  <c r="J46" i="35"/>
  <c r="K46" i="35" s="1"/>
  <c r="J47" i="35"/>
  <c r="K47" i="35" s="1"/>
  <c r="J48" i="35"/>
  <c r="K48" i="35" s="1"/>
  <c r="J49" i="35"/>
  <c r="K49" i="35" s="1"/>
  <c r="J50" i="35"/>
  <c r="K50" i="35" s="1"/>
  <c r="J51" i="35"/>
  <c r="K51" i="35" s="1"/>
  <c r="J52" i="35"/>
  <c r="K52" i="35" s="1"/>
  <c r="J53" i="35"/>
  <c r="K53" i="35" s="1"/>
  <c r="J54" i="35"/>
  <c r="K54" i="35" s="1"/>
  <c r="J55" i="35"/>
  <c r="K55" i="35" s="1"/>
  <c r="J56" i="35"/>
  <c r="K56" i="35" s="1"/>
  <c r="J57" i="35"/>
  <c r="K57" i="35" s="1"/>
  <c r="J58" i="35"/>
  <c r="K58" i="35" s="1"/>
  <c r="J59" i="35"/>
  <c r="K59" i="35" s="1"/>
  <c r="J60" i="35"/>
  <c r="K60" i="35" s="1"/>
  <c r="J61" i="35"/>
  <c r="K61" i="35" s="1"/>
  <c r="J62" i="35"/>
  <c r="K62" i="35" s="1"/>
  <c r="J63" i="35"/>
  <c r="K63" i="35" s="1"/>
  <c r="J64" i="35"/>
  <c r="K64" i="35" s="1"/>
  <c r="J65" i="35"/>
  <c r="K65" i="35" s="1"/>
  <c r="J66" i="35"/>
  <c r="K66" i="35" s="1"/>
  <c r="J67" i="35"/>
  <c r="K67" i="35" s="1"/>
  <c r="J68" i="35"/>
  <c r="K68" i="35" s="1"/>
  <c r="J69" i="35"/>
  <c r="K69" i="35" s="1"/>
  <c r="J70" i="35"/>
  <c r="K70" i="35" s="1"/>
  <c r="J71" i="35"/>
  <c r="K71" i="35" s="1"/>
  <c r="J72" i="35"/>
  <c r="K72" i="35" s="1"/>
  <c r="J73" i="35"/>
  <c r="K73" i="35" s="1"/>
  <c r="J74" i="35"/>
  <c r="K74" i="35" s="1"/>
  <c r="J75" i="35"/>
  <c r="K75" i="35" s="1"/>
  <c r="J76" i="35"/>
  <c r="K76" i="35" s="1"/>
  <c r="J77" i="35"/>
  <c r="K77" i="35" s="1"/>
  <c r="J78" i="35"/>
  <c r="K78" i="35" s="1"/>
  <c r="J79" i="35"/>
  <c r="K79" i="35" s="1"/>
  <c r="J80" i="35"/>
  <c r="K80" i="35" s="1"/>
  <c r="J81" i="35"/>
  <c r="K81" i="35" s="1"/>
  <c r="J82" i="35"/>
  <c r="K82" i="35" s="1"/>
  <c r="J83" i="35"/>
  <c r="K83" i="35" s="1"/>
  <c r="J84" i="35"/>
  <c r="K84" i="35" s="1"/>
  <c r="J85" i="35"/>
  <c r="K85" i="35" s="1"/>
  <c r="J86" i="35"/>
  <c r="K86" i="35" s="1"/>
  <c r="J87" i="35"/>
  <c r="K87" i="35" s="1"/>
  <c r="J88" i="35"/>
  <c r="K88" i="35" s="1"/>
  <c r="J89" i="35"/>
  <c r="K89" i="35" s="1"/>
  <c r="J90" i="35"/>
  <c r="K90" i="35" s="1"/>
  <c r="J91" i="35"/>
  <c r="K91" i="35" s="1"/>
  <c r="J92" i="35"/>
  <c r="K92" i="35" s="1"/>
  <c r="J93" i="35"/>
  <c r="K93" i="35" s="1"/>
  <c r="J94" i="35"/>
  <c r="K94" i="35" s="1"/>
  <c r="J95" i="35"/>
  <c r="K95" i="35" s="1"/>
  <c r="J96" i="35"/>
  <c r="K96" i="35" s="1"/>
  <c r="J97" i="35"/>
  <c r="K97" i="35" s="1"/>
  <c r="J98" i="35"/>
  <c r="K98" i="35" s="1"/>
  <c r="J99" i="35"/>
  <c r="K99" i="35" s="1"/>
  <c r="J100" i="35"/>
  <c r="K100" i="35" s="1"/>
  <c r="J101" i="35"/>
  <c r="K101" i="35" s="1"/>
  <c r="J102" i="35"/>
  <c r="K102" i="35" s="1"/>
  <c r="J103" i="35"/>
  <c r="K103" i="35" s="1"/>
  <c r="J104" i="35"/>
  <c r="K104" i="35" s="1"/>
  <c r="J105" i="35"/>
  <c r="K105" i="35" s="1"/>
  <c r="J106" i="35"/>
  <c r="K106" i="35" s="1"/>
  <c r="J107" i="35"/>
  <c r="K107" i="35" s="1"/>
  <c r="J108" i="35"/>
  <c r="K108" i="35" s="1"/>
  <c r="J109" i="35"/>
  <c r="K109" i="35" s="1"/>
  <c r="J110" i="35"/>
  <c r="K110" i="35" s="1"/>
  <c r="J111" i="35"/>
  <c r="K111" i="35" s="1"/>
  <c r="J112" i="35"/>
  <c r="K112" i="35" s="1"/>
  <c r="J113" i="35"/>
  <c r="K113" i="35" s="1"/>
  <c r="J114" i="35"/>
  <c r="K114" i="35" s="1"/>
  <c r="J115" i="35"/>
  <c r="K115" i="35" s="1"/>
  <c r="J116" i="35"/>
  <c r="K116" i="35" s="1"/>
  <c r="J117" i="35"/>
  <c r="K117" i="35" s="1"/>
  <c r="J118" i="35"/>
  <c r="K118" i="35" s="1"/>
  <c r="J119" i="35"/>
  <c r="K119" i="35" s="1"/>
  <c r="J120" i="35"/>
  <c r="K120" i="35" s="1"/>
  <c r="J121" i="35"/>
  <c r="K121" i="35" s="1"/>
  <c r="J122" i="35"/>
  <c r="K122" i="35" s="1"/>
  <c r="J123" i="35"/>
  <c r="K123" i="35" s="1"/>
  <c r="J124" i="35"/>
  <c r="K124" i="35" s="1"/>
  <c r="J125" i="35"/>
  <c r="K125" i="35" s="1"/>
  <c r="J126" i="35"/>
  <c r="K126" i="35" s="1"/>
  <c r="J128" i="35"/>
  <c r="K128" i="35" s="1"/>
  <c r="J129" i="35"/>
  <c r="K129" i="35" s="1"/>
  <c r="J130" i="35"/>
  <c r="K130" i="35" s="1"/>
  <c r="J131" i="35"/>
  <c r="K131" i="35" s="1"/>
  <c r="J132" i="35"/>
  <c r="K132" i="35" s="1"/>
  <c r="J133" i="35"/>
  <c r="K133" i="35" s="1"/>
  <c r="J134" i="35"/>
  <c r="K134" i="35" s="1"/>
  <c r="J135" i="35"/>
  <c r="K135" i="35" s="1"/>
  <c r="J136" i="35"/>
  <c r="K136" i="35" s="1"/>
  <c r="J137" i="35"/>
  <c r="K137" i="35" s="1"/>
  <c r="J138" i="35"/>
  <c r="K138" i="35" s="1"/>
  <c r="J139" i="35"/>
  <c r="K139" i="35" s="1"/>
  <c r="J140" i="35"/>
  <c r="K140" i="35" s="1"/>
  <c r="J141" i="35"/>
  <c r="K141" i="35" s="1"/>
  <c r="J142" i="35"/>
  <c r="K142" i="35" s="1"/>
  <c r="J143" i="35"/>
  <c r="K143" i="35" s="1"/>
  <c r="J144" i="35"/>
  <c r="K144" i="35" s="1"/>
  <c r="J145" i="35"/>
  <c r="K145" i="35" s="1"/>
  <c r="J146" i="35"/>
  <c r="K146" i="35" s="1"/>
  <c r="J147" i="35"/>
  <c r="K147" i="35" s="1"/>
  <c r="J148" i="35"/>
  <c r="K148" i="35" s="1"/>
  <c r="J149" i="35"/>
  <c r="K149" i="35" s="1"/>
  <c r="J150" i="35"/>
  <c r="K150" i="35" s="1"/>
  <c r="J151" i="35"/>
  <c r="K151" i="35" s="1"/>
  <c r="J152" i="35"/>
  <c r="K152" i="35" s="1"/>
  <c r="J153" i="35"/>
  <c r="K153" i="35" s="1"/>
  <c r="J154" i="35"/>
  <c r="K154" i="35" s="1"/>
  <c r="J155" i="35"/>
  <c r="K155" i="35" s="1"/>
  <c r="J156" i="35"/>
  <c r="K156" i="35" s="1"/>
  <c r="J157" i="35"/>
  <c r="K157" i="35" s="1"/>
  <c r="J158" i="35"/>
  <c r="K158" i="35" s="1"/>
  <c r="J159" i="35"/>
  <c r="K159" i="35" s="1"/>
  <c r="I6" i="35"/>
  <c r="I7" i="35"/>
  <c r="I8" i="35"/>
  <c r="I9" i="35"/>
  <c r="I10" i="35"/>
  <c r="I11" i="35"/>
  <c r="I12" i="35"/>
  <c r="I13" i="35"/>
  <c r="V13" i="35" s="1"/>
  <c r="I15" i="35"/>
  <c r="I16" i="35"/>
  <c r="I17" i="35"/>
  <c r="H18" i="35"/>
  <c r="I18" i="35" s="1"/>
  <c r="H19" i="35"/>
  <c r="I19" i="35" s="1"/>
  <c r="H20" i="35"/>
  <c r="I20" i="35" s="1"/>
  <c r="H21" i="35"/>
  <c r="I21" i="35" s="1"/>
  <c r="H22" i="35"/>
  <c r="I22" i="35" s="1"/>
  <c r="H23" i="35"/>
  <c r="I23" i="35" s="1"/>
  <c r="H24" i="35"/>
  <c r="I24" i="35" s="1"/>
  <c r="H25" i="35"/>
  <c r="I25" i="35" s="1"/>
  <c r="H26" i="35"/>
  <c r="I26" i="35" s="1"/>
  <c r="H27" i="35"/>
  <c r="I27" i="35" s="1"/>
  <c r="H28" i="35"/>
  <c r="I28" i="35" s="1"/>
  <c r="H29" i="35"/>
  <c r="I29" i="35" s="1"/>
  <c r="H30" i="35"/>
  <c r="I30" i="35" s="1"/>
  <c r="H31" i="35"/>
  <c r="I31" i="35" s="1"/>
  <c r="H32" i="35"/>
  <c r="I32" i="35" s="1"/>
  <c r="H33" i="35"/>
  <c r="I33" i="35" s="1"/>
  <c r="H34" i="35"/>
  <c r="I34" i="35" s="1"/>
  <c r="H35" i="35"/>
  <c r="I35" i="35" s="1"/>
  <c r="H36" i="35"/>
  <c r="I36" i="35" s="1"/>
  <c r="H37" i="35"/>
  <c r="I37" i="35" s="1"/>
  <c r="H38" i="35"/>
  <c r="I38" i="35" s="1"/>
  <c r="H39" i="35"/>
  <c r="I39" i="35" s="1"/>
  <c r="H40" i="35"/>
  <c r="I40" i="35" s="1"/>
  <c r="H41" i="35"/>
  <c r="I41" i="35" s="1"/>
  <c r="H42" i="35"/>
  <c r="I42" i="35" s="1"/>
  <c r="H43" i="35"/>
  <c r="I43" i="35" s="1"/>
  <c r="H44" i="35"/>
  <c r="I44" i="35" s="1"/>
  <c r="H45" i="35"/>
  <c r="I45" i="35" s="1"/>
  <c r="H46" i="35"/>
  <c r="I46" i="35" s="1"/>
  <c r="H47" i="35"/>
  <c r="I47" i="35" s="1"/>
  <c r="H48" i="35"/>
  <c r="I48" i="35" s="1"/>
  <c r="H49" i="35"/>
  <c r="I49" i="35" s="1"/>
  <c r="H50" i="35"/>
  <c r="I50" i="35" s="1"/>
  <c r="H51" i="35"/>
  <c r="I51" i="35" s="1"/>
  <c r="H52" i="35"/>
  <c r="I52" i="35" s="1"/>
  <c r="H53" i="35"/>
  <c r="I53" i="35" s="1"/>
  <c r="H54" i="35"/>
  <c r="I54" i="35" s="1"/>
  <c r="H55" i="35"/>
  <c r="I55" i="35" s="1"/>
  <c r="H56" i="35"/>
  <c r="I56" i="35" s="1"/>
  <c r="H57" i="35"/>
  <c r="I57" i="35" s="1"/>
  <c r="H58" i="35"/>
  <c r="I58" i="35" s="1"/>
  <c r="H59" i="35"/>
  <c r="I59" i="35" s="1"/>
  <c r="H60" i="35"/>
  <c r="I60" i="35" s="1"/>
  <c r="H61" i="35"/>
  <c r="I61" i="35" s="1"/>
  <c r="H62" i="35"/>
  <c r="I62" i="35" s="1"/>
  <c r="H63" i="35"/>
  <c r="I63" i="35" s="1"/>
  <c r="H64" i="35"/>
  <c r="I64" i="35" s="1"/>
  <c r="H65" i="35"/>
  <c r="I65" i="35" s="1"/>
  <c r="H66" i="35"/>
  <c r="I66" i="35" s="1"/>
  <c r="H67" i="35"/>
  <c r="I67" i="35" s="1"/>
  <c r="H68" i="35"/>
  <c r="I68" i="35" s="1"/>
  <c r="H69" i="35"/>
  <c r="I69" i="35" s="1"/>
  <c r="H70" i="35"/>
  <c r="I70" i="35" s="1"/>
  <c r="H71" i="35"/>
  <c r="I71" i="35" s="1"/>
  <c r="H72" i="35"/>
  <c r="I72" i="35" s="1"/>
  <c r="H73" i="35"/>
  <c r="I73" i="35" s="1"/>
  <c r="H74" i="35"/>
  <c r="I74" i="35" s="1"/>
  <c r="H75" i="35"/>
  <c r="I75" i="35" s="1"/>
  <c r="H76" i="35"/>
  <c r="I76" i="35" s="1"/>
  <c r="H77" i="35"/>
  <c r="I77" i="35" s="1"/>
  <c r="H78" i="35"/>
  <c r="I78" i="35" s="1"/>
  <c r="H79" i="35"/>
  <c r="I79" i="35" s="1"/>
  <c r="H80" i="35"/>
  <c r="I80" i="35" s="1"/>
  <c r="H81" i="35"/>
  <c r="I81" i="35" s="1"/>
  <c r="H82" i="35"/>
  <c r="I82" i="35" s="1"/>
  <c r="H83" i="35"/>
  <c r="I83" i="35" s="1"/>
  <c r="H84" i="35"/>
  <c r="I84" i="35" s="1"/>
  <c r="H85" i="35"/>
  <c r="I85" i="35" s="1"/>
  <c r="H86" i="35"/>
  <c r="I86" i="35" s="1"/>
  <c r="H87" i="35"/>
  <c r="I87" i="35" s="1"/>
  <c r="H88" i="35"/>
  <c r="I88" i="35" s="1"/>
  <c r="H89" i="35"/>
  <c r="I89" i="35" s="1"/>
  <c r="H90" i="35"/>
  <c r="I90" i="35" s="1"/>
  <c r="H91" i="35"/>
  <c r="I91" i="35" s="1"/>
  <c r="H92" i="35"/>
  <c r="I92" i="35" s="1"/>
  <c r="H93" i="35"/>
  <c r="I93" i="35" s="1"/>
  <c r="H94" i="35"/>
  <c r="I94" i="35" s="1"/>
  <c r="H95" i="35"/>
  <c r="I95" i="35" s="1"/>
  <c r="H96" i="35"/>
  <c r="I96" i="35" s="1"/>
  <c r="H97" i="35"/>
  <c r="I97" i="35" s="1"/>
  <c r="H98" i="35"/>
  <c r="I98" i="35" s="1"/>
  <c r="H99" i="35"/>
  <c r="I99" i="35" s="1"/>
  <c r="H100" i="35"/>
  <c r="I100" i="35" s="1"/>
  <c r="H101" i="35"/>
  <c r="I101" i="35" s="1"/>
  <c r="H102" i="35"/>
  <c r="I102" i="35" s="1"/>
  <c r="H103" i="35"/>
  <c r="I103" i="35" s="1"/>
  <c r="H104" i="35"/>
  <c r="I104" i="35" s="1"/>
  <c r="H105" i="35"/>
  <c r="I105" i="35" s="1"/>
  <c r="H106" i="35"/>
  <c r="I106" i="35" s="1"/>
  <c r="H107" i="35"/>
  <c r="I107" i="35" s="1"/>
  <c r="H108" i="35"/>
  <c r="I108" i="35" s="1"/>
  <c r="H109" i="35"/>
  <c r="I109" i="35" s="1"/>
  <c r="H110" i="35"/>
  <c r="I110" i="35" s="1"/>
  <c r="H111" i="35"/>
  <c r="I111" i="35" s="1"/>
  <c r="H112" i="35"/>
  <c r="I112" i="35" s="1"/>
  <c r="H113" i="35"/>
  <c r="I113" i="35" s="1"/>
  <c r="H114" i="35"/>
  <c r="I114" i="35" s="1"/>
  <c r="H115" i="35"/>
  <c r="I115" i="35" s="1"/>
  <c r="H116" i="35"/>
  <c r="I116" i="35" s="1"/>
  <c r="H117" i="35"/>
  <c r="I117" i="35" s="1"/>
  <c r="H118" i="35"/>
  <c r="I118" i="35" s="1"/>
  <c r="H119" i="35"/>
  <c r="I119" i="35" s="1"/>
  <c r="H120" i="35"/>
  <c r="I120" i="35" s="1"/>
  <c r="H121" i="35"/>
  <c r="I121" i="35" s="1"/>
  <c r="H122" i="35"/>
  <c r="I122" i="35" s="1"/>
  <c r="H123" i="35"/>
  <c r="I123" i="35" s="1"/>
  <c r="H124" i="35"/>
  <c r="I124" i="35" s="1"/>
  <c r="H125" i="35"/>
  <c r="I125" i="35" s="1"/>
  <c r="H126" i="35"/>
  <c r="I126" i="35" s="1"/>
  <c r="H128" i="35"/>
  <c r="I128" i="35" s="1"/>
  <c r="H129" i="35"/>
  <c r="I129" i="35" s="1"/>
  <c r="H130" i="35"/>
  <c r="I130" i="35" s="1"/>
  <c r="H131" i="35"/>
  <c r="I131" i="35" s="1"/>
  <c r="H132" i="35"/>
  <c r="I132" i="35" s="1"/>
  <c r="H133" i="35"/>
  <c r="I133" i="35" s="1"/>
  <c r="H134" i="35"/>
  <c r="I134" i="35" s="1"/>
  <c r="H135" i="35"/>
  <c r="I135" i="35" s="1"/>
  <c r="H136" i="35"/>
  <c r="I136" i="35" s="1"/>
  <c r="H137" i="35"/>
  <c r="I137" i="35" s="1"/>
  <c r="H138" i="35"/>
  <c r="I138" i="35" s="1"/>
  <c r="H139" i="35"/>
  <c r="I139" i="35" s="1"/>
  <c r="H140" i="35"/>
  <c r="I140" i="35" s="1"/>
  <c r="H141" i="35"/>
  <c r="I141" i="35" s="1"/>
  <c r="H142" i="35"/>
  <c r="I142" i="35" s="1"/>
  <c r="H143" i="35"/>
  <c r="I143" i="35" s="1"/>
  <c r="H144" i="35"/>
  <c r="I144" i="35" s="1"/>
  <c r="H145" i="35"/>
  <c r="I145" i="35" s="1"/>
  <c r="H146" i="35"/>
  <c r="I146" i="35" s="1"/>
  <c r="H147" i="35"/>
  <c r="I147" i="35" s="1"/>
  <c r="H148" i="35"/>
  <c r="I148" i="35" s="1"/>
  <c r="H149" i="35"/>
  <c r="I149" i="35" s="1"/>
  <c r="H150" i="35"/>
  <c r="I150" i="35" s="1"/>
  <c r="H151" i="35"/>
  <c r="I151" i="35" s="1"/>
  <c r="H152" i="35"/>
  <c r="I152" i="35" s="1"/>
  <c r="H153" i="35"/>
  <c r="I153" i="35" s="1"/>
  <c r="H154" i="35"/>
  <c r="I154" i="35" s="1"/>
  <c r="H155" i="35"/>
  <c r="I155" i="35" s="1"/>
  <c r="H156" i="35"/>
  <c r="I156" i="35" s="1"/>
  <c r="H157" i="35"/>
  <c r="I157" i="35" s="1"/>
  <c r="H158" i="35"/>
  <c r="I158" i="35" s="1"/>
  <c r="H159" i="35"/>
  <c r="I159" i="35" s="1"/>
  <c r="N5" i="35"/>
  <c r="L5" i="35"/>
  <c r="M5" i="35" s="1"/>
  <c r="B5" i="35"/>
  <c r="O6" i="36"/>
  <c r="O7" i="36"/>
  <c r="O8" i="36"/>
  <c r="O9" i="36"/>
  <c r="O10" i="36"/>
  <c r="O11" i="36"/>
  <c r="O12" i="36"/>
  <c r="O13" i="36"/>
  <c r="O14" i="36"/>
  <c r="O15" i="36"/>
  <c r="O16" i="36"/>
  <c r="O17" i="36"/>
  <c r="O18" i="36"/>
  <c r="O19" i="36"/>
  <c r="O20" i="36"/>
  <c r="O21" i="36"/>
  <c r="O22" i="36"/>
  <c r="O23" i="36"/>
  <c r="O24" i="36"/>
  <c r="O25" i="36"/>
  <c r="O26" i="36"/>
  <c r="O27" i="36"/>
  <c r="O28" i="36"/>
  <c r="O29" i="36"/>
  <c r="O30" i="36"/>
  <c r="O31" i="36"/>
  <c r="O32" i="36"/>
  <c r="O33" i="36"/>
  <c r="O34" i="36"/>
  <c r="O35" i="36"/>
  <c r="O36" i="36"/>
  <c r="O37" i="36"/>
  <c r="O38" i="36"/>
  <c r="O39" i="36"/>
  <c r="O40" i="36"/>
  <c r="O41" i="36"/>
  <c r="O42" i="36"/>
  <c r="O43" i="36"/>
  <c r="O44" i="36"/>
  <c r="O45" i="36"/>
  <c r="O46" i="36"/>
  <c r="O47" i="36"/>
  <c r="O48" i="36"/>
  <c r="O49" i="36"/>
  <c r="O50" i="36"/>
  <c r="O51" i="36"/>
  <c r="O52" i="36"/>
  <c r="O53" i="36"/>
  <c r="O54" i="36"/>
  <c r="O55" i="36"/>
  <c r="O56" i="36"/>
  <c r="O57" i="36"/>
  <c r="O58" i="36"/>
  <c r="O59" i="36"/>
  <c r="O60" i="36"/>
  <c r="O61" i="36"/>
  <c r="O62" i="36"/>
  <c r="O63" i="36"/>
  <c r="O64" i="36"/>
  <c r="O65" i="36"/>
  <c r="O66" i="36"/>
  <c r="O67" i="36"/>
  <c r="O68" i="36"/>
  <c r="O69" i="36"/>
  <c r="O70" i="36"/>
  <c r="O71" i="36"/>
  <c r="O72" i="36"/>
  <c r="O73" i="36"/>
  <c r="O74" i="36"/>
  <c r="O75" i="36"/>
  <c r="O76" i="36"/>
  <c r="O77" i="36"/>
  <c r="O78" i="36"/>
  <c r="O79" i="36"/>
  <c r="O80" i="36"/>
  <c r="O81" i="36"/>
  <c r="O82" i="36"/>
  <c r="O83" i="36"/>
  <c r="O84" i="36"/>
  <c r="O85" i="36"/>
  <c r="O86" i="36"/>
  <c r="O87" i="36"/>
  <c r="O88" i="36"/>
  <c r="O89" i="36"/>
  <c r="O90" i="36"/>
  <c r="O91" i="36"/>
  <c r="O92" i="36"/>
  <c r="O93" i="36"/>
  <c r="O94" i="36"/>
  <c r="O95" i="36"/>
  <c r="O96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09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2" i="36"/>
  <c r="O123" i="36"/>
  <c r="O124" i="36"/>
  <c r="O125" i="36"/>
  <c r="O126" i="36"/>
  <c r="O128" i="36"/>
  <c r="O129" i="36"/>
  <c r="O130" i="36"/>
  <c r="O131" i="36"/>
  <c r="O132" i="36"/>
  <c r="O133" i="36"/>
  <c r="O134" i="36"/>
  <c r="O135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8" i="36"/>
  <c r="O149" i="36"/>
  <c r="O150" i="36"/>
  <c r="O151" i="36"/>
  <c r="O152" i="36"/>
  <c r="O153" i="36"/>
  <c r="O154" i="36"/>
  <c r="O155" i="36"/>
  <c r="O156" i="36"/>
  <c r="O157" i="36"/>
  <c r="O158" i="36"/>
  <c r="O159" i="36"/>
  <c r="M6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K6" i="36"/>
  <c r="K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53" i="36"/>
  <c r="K54" i="36"/>
  <c r="K55" i="36"/>
  <c r="K56" i="36"/>
  <c r="K57" i="36"/>
  <c r="K58" i="36"/>
  <c r="K59" i="36"/>
  <c r="K60" i="36"/>
  <c r="K61" i="36"/>
  <c r="K62" i="36"/>
  <c r="K63" i="36"/>
  <c r="K64" i="36"/>
  <c r="K65" i="36"/>
  <c r="K66" i="36"/>
  <c r="K67" i="36"/>
  <c r="K68" i="36"/>
  <c r="K69" i="36"/>
  <c r="K70" i="36"/>
  <c r="K71" i="36"/>
  <c r="K72" i="36"/>
  <c r="K73" i="36"/>
  <c r="K74" i="36"/>
  <c r="K75" i="36"/>
  <c r="K76" i="36"/>
  <c r="K77" i="36"/>
  <c r="K78" i="36"/>
  <c r="K79" i="36"/>
  <c r="K80" i="36"/>
  <c r="K81" i="36"/>
  <c r="K82" i="36"/>
  <c r="K83" i="36"/>
  <c r="K84" i="36"/>
  <c r="K85" i="36"/>
  <c r="K86" i="36"/>
  <c r="K87" i="36"/>
  <c r="K88" i="36"/>
  <c r="K89" i="36"/>
  <c r="K90" i="36"/>
  <c r="K91" i="36"/>
  <c r="K92" i="36"/>
  <c r="K93" i="36"/>
  <c r="K94" i="36"/>
  <c r="K95" i="36"/>
  <c r="K96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09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2" i="36"/>
  <c r="K123" i="36"/>
  <c r="K124" i="36"/>
  <c r="K125" i="36"/>
  <c r="K126" i="36"/>
  <c r="K128" i="36"/>
  <c r="K129" i="36"/>
  <c r="K130" i="36"/>
  <c r="K131" i="36"/>
  <c r="K132" i="36"/>
  <c r="K133" i="36"/>
  <c r="K134" i="36"/>
  <c r="K135" i="36"/>
  <c r="K136" i="36"/>
  <c r="K137" i="36"/>
  <c r="K138" i="36"/>
  <c r="K139" i="36"/>
  <c r="K140" i="36"/>
  <c r="K141" i="36"/>
  <c r="K142" i="36"/>
  <c r="K143" i="36"/>
  <c r="K144" i="36"/>
  <c r="K145" i="36"/>
  <c r="K146" i="36"/>
  <c r="K147" i="36"/>
  <c r="K148" i="36"/>
  <c r="K149" i="36"/>
  <c r="K150" i="36"/>
  <c r="K151" i="36"/>
  <c r="K152" i="36"/>
  <c r="K153" i="36"/>
  <c r="K154" i="36"/>
  <c r="K155" i="36"/>
  <c r="K156" i="36"/>
  <c r="K157" i="36"/>
  <c r="K158" i="36"/>
  <c r="K159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I150" i="36"/>
  <c r="I151" i="36"/>
  <c r="I152" i="36"/>
  <c r="I153" i="36"/>
  <c r="I154" i="36"/>
  <c r="I155" i="36"/>
  <c r="I156" i="36"/>
  <c r="I157" i="36"/>
  <c r="I158" i="36"/>
  <c r="I159" i="36"/>
  <c r="G6" i="36"/>
  <c r="G7" i="36"/>
  <c r="G8" i="36"/>
  <c r="G9" i="36"/>
  <c r="G10" i="36"/>
  <c r="G11" i="36"/>
  <c r="W11" i="36" s="1"/>
  <c r="G12" i="36"/>
  <c r="W12" i="36" s="1"/>
  <c r="G13" i="36"/>
  <c r="W13" i="36" s="1"/>
  <c r="G14" i="36"/>
  <c r="W14" i="36" s="1"/>
  <c r="G15" i="36"/>
  <c r="W15" i="36" s="1"/>
  <c r="G16" i="36"/>
  <c r="W16" i="36" s="1"/>
  <c r="G17" i="36"/>
  <c r="W17" i="36" s="1"/>
  <c r="O5" i="36"/>
  <c r="K5" i="36"/>
  <c r="M5" i="36"/>
  <c r="I5" i="36"/>
  <c r="V15" i="35" l="1"/>
  <c r="V12" i="35"/>
  <c r="V11" i="35"/>
  <c r="V17" i="35"/>
  <c r="V16" i="35"/>
  <c r="V14" i="35"/>
  <c r="W9" i="36"/>
  <c r="W8" i="36"/>
  <c r="W7" i="36"/>
  <c r="W10" i="36"/>
  <c r="W6" i="36"/>
  <c r="V8" i="35"/>
  <c r="V10" i="35"/>
  <c r="V9" i="35"/>
  <c r="V7" i="35"/>
  <c r="V6" i="35"/>
  <c r="W5" i="36"/>
  <c r="Q5" i="35"/>
  <c r="S5" i="35"/>
  <c r="S160" i="35" s="1"/>
  <c r="K5" i="35"/>
  <c r="O5" i="35"/>
  <c r="L46" i="38"/>
  <c r="L45" i="38"/>
  <c r="L44" i="38"/>
  <c r="L43" i="38"/>
  <c r="L42" i="38"/>
  <c r="L41" i="38"/>
  <c r="L40" i="38"/>
  <c r="L39" i="38"/>
  <c r="L38" i="38"/>
  <c r="L37" i="38"/>
  <c r="J36" i="38"/>
  <c r="L36" i="38" s="1"/>
  <c r="L35" i="38"/>
  <c r="J34" i="38"/>
  <c r="L34" i="38" s="1"/>
  <c r="J33" i="38"/>
  <c r="L33" i="38" s="1"/>
  <c r="J32" i="38"/>
  <c r="L32" i="38" s="1"/>
  <c r="L31" i="38"/>
  <c r="L30" i="38"/>
  <c r="L29" i="38"/>
  <c r="L28" i="38"/>
  <c r="L27" i="38"/>
  <c r="L26" i="38"/>
  <c r="J25" i="38"/>
  <c r="L25" i="38" s="1"/>
  <c r="J24" i="38"/>
  <c r="L24" i="38" s="1"/>
  <c r="J23" i="38"/>
  <c r="L23" i="38" s="1"/>
  <c r="J22" i="38"/>
  <c r="L22" i="38" s="1"/>
  <c r="J21" i="38"/>
  <c r="L21" i="38" s="1"/>
  <c r="J20" i="38"/>
  <c r="C20" i="38"/>
  <c r="B20" i="38"/>
  <c r="J19" i="38"/>
  <c r="L19" i="38" s="1"/>
  <c r="J18" i="38"/>
  <c r="L18" i="38" s="1"/>
  <c r="L17" i="38"/>
  <c r="L16" i="38"/>
  <c r="L15" i="38"/>
  <c r="L14" i="38"/>
  <c r="L13" i="38"/>
  <c r="L12" i="38"/>
  <c r="L11" i="38"/>
  <c r="L47" i="37"/>
  <c r="L46" i="37"/>
  <c r="L45" i="37"/>
  <c r="L44" i="37"/>
  <c r="L43" i="37"/>
  <c r="L42" i="37"/>
  <c r="L41" i="37"/>
  <c r="L40" i="37"/>
  <c r="L39" i="37"/>
  <c r="L38" i="37"/>
  <c r="J37" i="37"/>
  <c r="L37" i="37" s="1"/>
  <c r="L36" i="37"/>
  <c r="J35" i="37"/>
  <c r="L35" i="37" s="1"/>
  <c r="J34" i="37"/>
  <c r="L34" i="37" s="1"/>
  <c r="J33" i="37"/>
  <c r="L33" i="37" s="1"/>
  <c r="L32" i="37"/>
  <c r="L31" i="37"/>
  <c r="L30" i="37"/>
  <c r="L29" i="37"/>
  <c r="L28" i="37"/>
  <c r="L27" i="37"/>
  <c r="L26" i="37"/>
  <c r="J25" i="37"/>
  <c r="L25" i="37" s="1"/>
  <c r="J24" i="37"/>
  <c r="L24" i="37" s="1"/>
  <c r="J23" i="37"/>
  <c r="L23" i="37" s="1"/>
  <c r="J22" i="37"/>
  <c r="L22" i="37" s="1"/>
  <c r="J21" i="37"/>
  <c r="L21" i="37" s="1"/>
  <c r="J20" i="37"/>
  <c r="B20" i="37"/>
  <c r="J19" i="37"/>
  <c r="L19" i="37" s="1"/>
  <c r="J18" i="37"/>
  <c r="L18" i="37" s="1"/>
  <c r="L17" i="37"/>
  <c r="L16" i="37"/>
  <c r="L15" i="37"/>
  <c r="L14" i="37"/>
  <c r="L13" i="37"/>
  <c r="L12" i="37"/>
  <c r="L11" i="37"/>
  <c r="P160" i="36"/>
  <c r="N160" i="36"/>
  <c r="L160" i="36"/>
  <c r="J160" i="36"/>
  <c r="H160" i="36"/>
  <c r="K160" i="36"/>
  <c r="Q160" i="35" l="1"/>
  <c r="V5" i="35"/>
  <c r="L20" i="38"/>
  <c r="L20" i="37"/>
  <c r="M160" i="36"/>
  <c r="O160" i="36"/>
  <c r="I160" i="36"/>
  <c r="Q160" i="36"/>
  <c r="N160" i="35" l="1"/>
  <c r="L160" i="35"/>
  <c r="J160" i="35"/>
  <c r="H160" i="35"/>
  <c r="O160" i="35" l="1"/>
  <c r="I160" i="35" l="1"/>
  <c r="K160" i="35" l="1"/>
  <c r="M160" i="35"/>
  <c r="G52" i="35"/>
  <c r="V52" i="35" s="1"/>
  <c r="G64" i="35"/>
  <c r="V64" i="35" s="1"/>
  <c r="G48" i="35"/>
  <c r="V48" i="35" s="1"/>
  <c r="G44" i="35"/>
  <c r="V44" i="35" s="1"/>
  <c r="G56" i="35"/>
  <c r="V56" i="35" s="1"/>
  <c r="G60" i="35"/>
  <c r="V60" i="35" s="1"/>
  <c r="G32" i="35"/>
  <c r="V32" i="35" s="1"/>
  <c r="G61" i="35"/>
  <c r="V61" i="35" s="1"/>
  <c r="G57" i="35"/>
  <c r="V57" i="35" s="1"/>
  <c r="G53" i="35"/>
  <c r="V53" i="35" s="1"/>
  <c r="G49" i="35"/>
  <c r="V49" i="35" s="1"/>
  <c r="G45" i="35"/>
  <c r="V45" i="35" s="1"/>
  <c r="G41" i="35"/>
  <c r="V41" i="35" s="1"/>
  <c r="G37" i="35"/>
  <c r="V37" i="35" s="1"/>
  <c r="G33" i="35"/>
  <c r="V33" i="35" s="1"/>
  <c r="G29" i="35"/>
  <c r="V29" i="35" s="1"/>
  <c r="G25" i="35"/>
  <c r="V25" i="35" s="1"/>
  <c r="G21" i="35"/>
  <c r="V21" i="35" s="1"/>
  <c r="G36" i="35"/>
  <c r="V36" i="35" s="1"/>
  <c r="G28" i="35"/>
  <c r="V28" i="35" s="1"/>
  <c r="G63" i="35"/>
  <c r="V63" i="35" s="1"/>
  <c r="G59" i="35"/>
  <c r="V59" i="35" s="1"/>
  <c r="G55" i="35"/>
  <c r="V55" i="35" s="1"/>
  <c r="G51" i="35"/>
  <c r="V51" i="35" s="1"/>
  <c r="G47" i="35"/>
  <c r="V47" i="35" s="1"/>
  <c r="G43" i="35"/>
  <c r="V43" i="35" s="1"/>
  <c r="G39" i="35"/>
  <c r="V39" i="35" s="1"/>
  <c r="G35" i="35"/>
  <c r="V35" i="35" s="1"/>
  <c r="G31" i="35"/>
  <c r="V31" i="35" s="1"/>
  <c r="G27" i="35"/>
  <c r="V27" i="35" s="1"/>
  <c r="G23" i="35"/>
  <c r="V23" i="35" s="1"/>
  <c r="G40" i="35"/>
  <c r="V40" i="35" s="1"/>
  <c r="G24" i="35"/>
  <c r="V24" i="35" s="1"/>
  <c r="G62" i="35"/>
  <c r="V62" i="35" s="1"/>
  <c r="G58" i="35"/>
  <c r="V58" i="35" s="1"/>
  <c r="G54" i="35"/>
  <c r="V54" i="35" s="1"/>
  <c r="G50" i="35"/>
  <c r="V50" i="35" s="1"/>
  <c r="G46" i="35"/>
  <c r="V46" i="35" s="1"/>
  <c r="G42" i="35"/>
  <c r="V42" i="35" s="1"/>
  <c r="G38" i="35"/>
  <c r="V38" i="35" s="1"/>
  <c r="G34" i="35"/>
  <c r="V34" i="35" s="1"/>
  <c r="G30" i="35"/>
  <c r="V30" i="35" s="1"/>
  <c r="G26" i="35"/>
  <c r="V26" i="35" s="1"/>
  <c r="G22" i="35"/>
  <c r="V22" i="35" s="1"/>
  <c r="G21" i="36"/>
  <c r="W21" i="36" s="1"/>
  <c r="G23" i="36"/>
  <c r="W23" i="36" s="1"/>
  <c r="G20" i="36"/>
  <c r="W20" i="36" s="1"/>
  <c r="G19" i="36"/>
  <c r="W19" i="36" s="1"/>
  <c r="F20" i="35"/>
  <c r="G20" i="35" s="1"/>
  <c r="V20" i="35" s="1"/>
  <c r="G22" i="36"/>
  <c r="W22" i="36" s="1"/>
  <c r="F18" i="35"/>
  <c r="G18" i="35" s="1"/>
  <c r="V18" i="35" s="1"/>
  <c r="F19" i="35"/>
  <c r="G18" i="36"/>
  <c r="W18" i="36" s="1"/>
  <c r="G19" i="35" l="1"/>
  <c r="V19" i="35" s="1"/>
  <c r="G25" i="36" l="1"/>
  <c r="W25" i="36" s="1"/>
  <c r="G27" i="36"/>
  <c r="W27" i="36" s="1"/>
  <c r="G26" i="36"/>
  <c r="W26" i="36" s="1"/>
  <c r="G24" i="36"/>
  <c r="W24" i="36" s="1"/>
  <c r="G158" i="36" l="1"/>
  <c r="W158" i="36" s="1"/>
  <c r="G39" i="36"/>
  <c r="W39" i="36" s="1"/>
  <c r="F95" i="35"/>
  <c r="G95" i="35" s="1"/>
  <c r="V95" i="35" s="1"/>
  <c r="G95" i="36"/>
  <c r="W95" i="36" s="1"/>
  <c r="G127" i="36"/>
  <c r="W127" i="36" s="1"/>
  <c r="G57" i="36"/>
  <c r="W57" i="36" s="1"/>
  <c r="G34" i="36"/>
  <c r="W34" i="36" s="1"/>
  <c r="F128" i="35"/>
  <c r="G128" i="35" s="1"/>
  <c r="V128" i="35" s="1"/>
  <c r="G80" i="36"/>
  <c r="W80" i="36" s="1"/>
  <c r="F158" i="35"/>
  <c r="G158" i="35" s="1"/>
  <c r="V158" i="35" s="1"/>
  <c r="F76" i="35"/>
  <c r="G76" i="35" s="1"/>
  <c r="V76" i="35" s="1"/>
  <c r="G88" i="36"/>
  <c r="W88" i="36" s="1"/>
  <c r="G120" i="36"/>
  <c r="W120" i="36" s="1"/>
  <c r="G89" i="36"/>
  <c r="W89" i="36" s="1"/>
  <c r="G148" i="36"/>
  <c r="W148" i="36" s="1"/>
  <c r="G76" i="36"/>
  <c r="W76" i="36" s="1"/>
  <c r="G54" i="36"/>
  <c r="W54" i="36" s="1"/>
  <c r="G48" i="36"/>
  <c r="W48" i="36" s="1"/>
  <c r="G58" i="36"/>
  <c r="W58" i="36" s="1"/>
  <c r="G60" i="36"/>
  <c r="W60" i="36" s="1"/>
  <c r="G50" i="36"/>
  <c r="W50" i="36" s="1"/>
  <c r="G97" i="36"/>
  <c r="W97" i="36" s="1"/>
  <c r="G59" i="36"/>
  <c r="W59" i="36" s="1"/>
  <c r="G62" i="36"/>
  <c r="W62" i="36" s="1"/>
  <c r="G147" i="36"/>
  <c r="W147" i="36" s="1"/>
  <c r="G38" i="36"/>
  <c r="W38" i="36" s="1"/>
  <c r="F138" i="35"/>
  <c r="G138" i="35" s="1"/>
  <c r="V138" i="35" s="1"/>
  <c r="G43" i="36"/>
  <c r="W43" i="36" s="1"/>
  <c r="G35" i="36"/>
  <c r="W35" i="36" s="1"/>
  <c r="G47" i="36"/>
  <c r="W47" i="36" s="1"/>
  <c r="G103" i="36"/>
  <c r="W103" i="36" s="1"/>
  <c r="G82" i="36"/>
  <c r="W82" i="36" s="1"/>
  <c r="G44" i="36"/>
  <c r="W44" i="36" s="1"/>
  <c r="G61" i="36"/>
  <c r="W61" i="36" s="1"/>
  <c r="F93" i="35"/>
  <c r="G93" i="35" s="1"/>
  <c r="V93" i="35" s="1"/>
  <c r="G90" i="36"/>
  <c r="W90" i="36" s="1"/>
  <c r="G86" i="36"/>
  <c r="W86" i="36" s="1"/>
  <c r="G105" i="36"/>
  <c r="W105" i="36" s="1"/>
  <c r="G123" i="36"/>
  <c r="W123" i="36" s="1"/>
  <c r="G70" i="36"/>
  <c r="W70" i="36" s="1"/>
  <c r="G140" i="36"/>
  <c r="W140" i="36" s="1"/>
  <c r="G28" i="36"/>
  <c r="W28" i="36" s="1"/>
  <c r="G36" i="36"/>
  <c r="W36" i="36" s="1"/>
  <c r="G75" i="36"/>
  <c r="W75" i="36" s="1"/>
  <c r="G64" i="36"/>
  <c r="W64" i="36" s="1"/>
  <c r="G63" i="36"/>
  <c r="W63" i="36" s="1"/>
  <c r="G53" i="36"/>
  <c r="W53" i="36" s="1"/>
  <c r="G135" i="36"/>
  <c r="W135" i="36" s="1"/>
  <c r="G45" i="36"/>
  <c r="W45" i="36" s="1"/>
  <c r="F149" i="35"/>
  <c r="G149" i="35" s="1"/>
  <c r="V149" i="35" s="1"/>
  <c r="G119" i="36"/>
  <c r="W119" i="36" s="1"/>
  <c r="G155" i="36"/>
  <c r="W155" i="36" s="1"/>
  <c r="F113" i="35"/>
  <c r="G113" i="35" s="1"/>
  <c r="V113" i="35" s="1"/>
  <c r="G49" i="36"/>
  <c r="W49" i="36" s="1"/>
  <c r="G139" i="36"/>
  <c r="W139" i="36" s="1"/>
  <c r="G37" i="36"/>
  <c r="W37" i="36" s="1"/>
  <c r="G98" i="36"/>
  <c r="W98" i="36" s="1"/>
  <c r="F98" i="35"/>
  <c r="G98" i="35" s="1"/>
  <c r="V98" i="35" s="1"/>
  <c r="G41" i="36"/>
  <c r="W41" i="36" s="1"/>
  <c r="G51" i="36"/>
  <c r="W51" i="36" s="1"/>
  <c r="G101" i="36"/>
  <c r="W101" i="36" s="1"/>
  <c r="G143" i="36"/>
  <c r="W143" i="36" s="1"/>
  <c r="G131" i="36"/>
  <c r="W131" i="36" s="1"/>
  <c r="G146" i="36"/>
  <c r="W146" i="36" s="1"/>
  <c r="G118" i="36"/>
  <c r="W118" i="36" s="1"/>
  <c r="F154" i="35"/>
  <c r="G154" i="35" s="1"/>
  <c r="V154" i="35" s="1"/>
  <c r="G67" i="36"/>
  <c r="W67" i="36" s="1"/>
  <c r="F109" i="35"/>
  <c r="G109" i="35" s="1"/>
  <c r="V109" i="35" s="1"/>
  <c r="G56" i="36"/>
  <c r="W56" i="36" s="1"/>
  <c r="F124" i="35"/>
  <c r="G124" i="35" s="1"/>
  <c r="V124" i="35" s="1"/>
  <c r="G115" i="36"/>
  <c r="W115" i="36" s="1"/>
  <c r="G116" i="36"/>
  <c r="W116" i="36" s="1"/>
  <c r="F116" i="35"/>
  <c r="G116" i="35" s="1"/>
  <c r="V116" i="35" s="1"/>
  <c r="G144" i="36"/>
  <c r="W144" i="36" s="1"/>
  <c r="G71" i="36"/>
  <c r="W71" i="36" s="1"/>
  <c r="G52" i="36"/>
  <c r="W52" i="36" s="1"/>
  <c r="G150" i="36"/>
  <c r="W150" i="36" s="1"/>
  <c r="G30" i="36"/>
  <c r="W30" i="36" s="1"/>
  <c r="G42" i="36"/>
  <c r="W42" i="36" s="1"/>
  <c r="G78" i="36"/>
  <c r="W78" i="36" s="1"/>
  <c r="G31" i="36"/>
  <c r="W31" i="36" s="1"/>
  <c r="G65" i="36"/>
  <c r="W65" i="36" s="1"/>
  <c r="G32" i="36"/>
  <c r="W32" i="36" s="1"/>
  <c r="G156" i="36"/>
  <c r="W156" i="36" s="1"/>
  <c r="G114" i="36"/>
  <c r="W114" i="36" s="1"/>
  <c r="G129" i="36"/>
  <c r="W129" i="36" s="1"/>
  <c r="G84" i="36"/>
  <c r="W84" i="36" s="1"/>
  <c r="G29" i="36"/>
  <c r="W29" i="36" s="1"/>
  <c r="G141" i="36"/>
  <c r="W141" i="36" s="1"/>
  <c r="G40" i="36"/>
  <c r="W40" i="36" s="1"/>
  <c r="F152" i="35"/>
  <c r="G152" i="35" s="1"/>
  <c r="V152" i="35" s="1"/>
  <c r="F107" i="35"/>
  <c r="G107" i="35" s="1"/>
  <c r="V107" i="35" s="1"/>
  <c r="G111" i="36"/>
  <c r="W111" i="36" s="1"/>
  <c r="G92" i="36"/>
  <c r="W92" i="36" s="1"/>
  <c r="G137" i="36"/>
  <c r="W137" i="36" s="1"/>
  <c r="G33" i="36"/>
  <c r="W33" i="36" s="1"/>
  <c r="G46" i="36"/>
  <c r="W46" i="36" s="1"/>
  <c r="G55" i="36"/>
  <c r="W55" i="36" s="1"/>
  <c r="G104" i="36"/>
  <c r="W104" i="36" s="1"/>
  <c r="F104" i="35"/>
  <c r="G104" i="35" s="1"/>
  <c r="V104" i="35" s="1"/>
  <c r="G122" i="36"/>
  <c r="W122" i="36" s="1"/>
  <c r="F134" i="35" l="1"/>
  <c r="G134" i="35" s="1"/>
  <c r="V134" i="35" s="1"/>
  <c r="G134" i="36"/>
  <c r="W134" i="36" s="1"/>
  <c r="G112" i="36"/>
  <c r="W112" i="36" s="1"/>
  <c r="F112" i="35"/>
  <c r="G112" i="35" s="1"/>
  <c r="V112" i="35" s="1"/>
  <c r="F72" i="35"/>
  <c r="G72" i="35" s="1"/>
  <c r="V72" i="35" s="1"/>
  <c r="G72" i="36"/>
  <c r="W72" i="36" s="1"/>
  <c r="G74" i="36"/>
  <c r="W74" i="36" s="1"/>
  <c r="F74" i="35"/>
  <c r="G74" i="35" s="1"/>
  <c r="V74" i="35" s="1"/>
  <c r="F122" i="35"/>
  <c r="G122" i="35" s="1"/>
  <c r="V122" i="35" s="1"/>
  <c r="F68" i="35"/>
  <c r="G68" i="35" s="1"/>
  <c r="V68" i="35" s="1"/>
  <c r="G68" i="36"/>
  <c r="W68" i="36" s="1"/>
  <c r="G157" i="36"/>
  <c r="W157" i="36" s="1"/>
  <c r="F157" i="35"/>
  <c r="G157" i="35" s="1"/>
  <c r="V157" i="35" s="1"/>
  <c r="G94" i="36"/>
  <c r="W94" i="36" s="1"/>
  <c r="F94" i="35"/>
  <c r="G94" i="35" s="1"/>
  <c r="V94" i="35" s="1"/>
  <c r="G159" i="36"/>
  <c r="W159" i="36" s="1"/>
  <c r="F159" i="35"/>
  <c r="G159" i="35" s="1"/>
  <c r="V159" i="35" s="1"/>
  <c r="F153" i="35"/>
  <c r="G153" i="35" s="1"/>
  <c r="V153" i="35" s="1"/>
  <c r="G153" i="36"/>
  <c r="W153" i="36" s="1"/>
  <c r="F66" i="35"/>
  <c r="G66" i="35" s="1"/>
  <c r="V66" i="35" s="1"/>
  <c r="G66" i="36"/>
  <c r="W66" i="36" s="1"/>
  <c r="G133" i="36"/>
  <c r="W133" i="36" s="1"/>
  <c r="F133" i="35"/>
  <c r="G133" i="35" s="1"/>
  <c r="V133" i="35" s="1"/>
  <c r="G136" i="36"/>
  <c r="W136" i="36" s="1"/>
  <c r="F136" i="35"/>
  <c r="G136" i="35" s="1"/>
  <c r="V136" i="35" s="1"/>
  <c r="F84" i="35"/>
  <c r="G84" i="35" s="1"/>
  <c r="V84" i="35" s="1"/>
  <c r="F121" i="35"/>
  <c r="G121" i="35" s="1"/>
  <c r="V121" i="35" s="1"/>
  <c r="G121" i="36"/>
  <c r="W121" i="36" s="1"/>
  <c r="G73" i="36"/>
  <c r="W73" i="36" s="1"/>
  <c r="F73" i="35"/>
  <c r="G73" i="35" s="1"/>
  <c r="V73" i="35" s="1"/>
  <c r="F96" i="35"/>
  <c r="G96" i="35" s="1"/>
  <c r="V96" i="35" s="1"/>
  <c r="G96" i="36"/>
  <c r="W96" i="36" s="1"/>
  <c r="F126" i="35"/>
  <c r="G126" i="35" s="1"/>
  <c r="V126" i="35" s="1"/>
  <c r="G126" i="36"/>
  <c r="W126" i="36" s="1"/>
  <c r="F144" i="35"/>
  <c r="G144" i="35" s="1"/>
  <c r="V144" i="35" s="1"/>
  <c r="G87" i="36"/>
  <c r="W87" i="36" s="1"/>
  <c r="F87" i="35"/>
  <c r="G87" i="35" s="1"/>
  <c r="V87" i="35" s="1"/>
  <c r="F131" i="35"/>
  <c r="G131" i="35" s="1"/>
  <c r="V131" i="35" s="1"/>
  <c r="F91" i="35"/>
  <c r="G91" i="35" s="1"/>
  <c r="V91" i="35" s="1"/>
  <c r="G91" i="36"/>
  <c r="W91" i="36" s="1"/>
  <c r="F92" i="35"/>
  <c r="G92" i="35" s="1"/>
  <c r="V92" i="35" s="1"/>
  <c r="F119" i="35"/>
  <c r="G119" i="35" s="1"/>
  <c r="V119" i="35" s="1"/>
  <c r="F75" i="35"/>
  <c r="G75" i="35" s="1"/>
  <c r="V75" i="35" s="1"/>
  <c r="G130" i="36"/>
  <c r="W130" i="36" s="1"/>
  <c r="F130" i="35"/>
  <c r="G130" i="35" s="1"/>
  <c r="V130" i="35" s="1"/>
  <c r="F70" i="35"/>
  <c r="G70" i="35" s="1"/>
  <c r="V70" i="35" s="1"/>
  <c r="F71" i="35"/>
  <c r="G71" i="35" s="1"/>
  <c r="V71" i="35" s="1"/>
  <c r="F78" i="35"/>
  <c r="G78" i="35" s="1"/>
  <c r="V78" i="35" s="1"/>
  <c r="F156" i="35"/>
  <c r="G156" i="35" s="1"/>
  <c r="V156" i="35" s="1"/>
  <c r="G151" i="36"/>
  <c r="W151" i="36" s="1"/>
  <c r="F151" i="35"/>
  <c r="G151" i="35" s="1"/>
  <c r="V151" i="35" s="1"/>
  <c r="G69" i="36"/>
  <c r="W69" i="36" s="1"/>
  <c r="F69" i="35"/>
  <c r="G69" i="35" s="1"/>
  <c r="V69" i="35" s="1"/>
  <c r="G106" i="36"/>
  <c r="W106" i="36" s="1"/>
  <c r="F106" i="35"/>
  <c r="G106" i="35" s="1"/>
  <c r="V106" i="35" s="1"/>
  <c r="F147" i="35"/>
  <c r="G147" i="35" s="1"/>
  <c r="V147" i="35" s="1"/>
  <c r="G149" i="36"/>
  <c r="W149" i="36" s="1"/>
  <c r="G93" i="36"/>
  <c r="W93" i="36" s="1"/>
  <c r="G124" i="36"/>
  <c r="W124" i="36" s="1"/>
  <c r="G145" i="36"/>
  <c r="W145" i="36" s="1"/>
  <c r="F145" i="35"/>
  <c r="G145" i="35" s="1"/>
  <c r="V145" i="35" s="1"/>
  <c r="F141" i="35"/>
  <c r="G141" i="35" s="1"/>
  <c r="V141" i="35" s="1"/>
  <c r="F102" i="35"/>
  <c r="G102" i="35" s="1"/>
  <c r="V102" i="35" s="1"/>
  <c r="G102" i="36"/>
  <c r="W102" i="36" s="1"/>
  <c r="F77" i="35"/>
  <c r="G77" i="35" s="1"/>
  <c r="V77" i="35" s="1"/>
  <c r="G77" i="36"/>
  <c r="W77" i="36" s="1"/>
  <c r="F99" i="35"/>
  <c r="G99" i="35" s="1"/>
  <c r="V99" i="35" s="1"/>
  <c r="G99" i="36"/>
  <c r="W99" i="36" s="1"/>
  <c r="F160" i="36"/>
  <c r="F155" i="35"/>
  <c r="G155" i="35" s="1"/>
  <c r="V155" i="35" s="1"/>
  <c r="F118" i="35"/>
  <c r="G118" i="35" s="1"/>
  <c r="V118" i="35" s="1"/>
  <c r="G132" i="36"/>
  <c r="W132" i="36" s="1"/>
  <c r="F132" i="35"/>
  <c r="G132" i="35" s="1"/>
  <c r="V132" i="35" s="1"/>
  <c r="G110" i="36"/>
  <c r="W110" i="36" s="1"/>
  <c r="F110" i="35"/>
  <c r="G110" i="35" s="1"/>
  <c r="V110" i="35" s="1"/>
  <c r="F139" i="35"/>
  <c r="G139" i="35" s="1"/>
  <c r="V139" i="35" s="1"/>
  <c r="G83" i="36"/>
  <c r="W83" i="36" s="1"/>
  <c r="F83" i="35"/>
  <c r="G83" i="35" s="1"/>
  <c r="V83" i="35" s="1"/>
  <c r="G138" i="36"/>
  <c r="W138" i="36" s="1"/>
  <c r="G81" i="36"/>
  <c r="W81" i="36" s="1"/>
  <c r="F81" i="35"/>
  <c r="G81" i="35" s="1"/>
  <c r="V81" i="35" s="1"/>
  <c r="F137" i="35"/>
  <c r="G137" i="35" s="1"/>
  <c r="V137" i="35" s="1"/>
  <c r="G125" i="36"/>
  <c r="W125" i="36" s="1"/>
  <c r="F125" i="35"/>
  <c r="G125" i="35" s="1"/>
  <c r="V125" i="35" s="1"/>
  <c r="F79" i="35"/>
  <c r="G79" i="35" s="1"/>
  <c r="V79" i="35" s="1"/>
  <c r="G79" i="36"/>
  <c r="W79" i="36" s="1"/>
  <c r="G85" i="36"/>
  <c r="W85" i="36" s="1"/>
  <c r="F85" i="35"/>
  <c r="G85" i="35" s="1"/>
  <c r="V85" i="35" s="1"/>
  <c r="G100" i="36"/>
  <c r="W100" i="36" s="1"/>
  <c r="F100" i="35"/>
  <c r="G100" i="35" s="1"/>
  <c r="V100" i="35" s="1"/>
  <c r="F143" i="35"/>
  <c r="G143" i="35" s="1"/>
  <c r="V143" i="35" s="1"/>
  <c r="F135" i="35"/>
  <c r="G135" i="35" s="1"/>
  <c r="V135" i="35" s="1"/>
  <c r="F146" i="35"/>
  <c r="G146" i="35" s="1"/>
  <c r="V146" i="35" s="1"/>
  <c r="F65" i="35"/>
  <c r="F115" i="35"/>
  <c r="G115" i="35" s="1"/>
  <c r="V115" i="35" s="1"/>
  <c r="F140" i="35"/>
  <c r="G140" i="35" s="1"/>
  <c r="V140" i="35" s="1"/>
  <c r="G113" i="36"/>
  <c r="W113" i="36" s="1"/>
  <c r="F105" i="35"/>
  <c r="G105" i="35" s="1"/>
  <c r="V105" i="35" s="1"/>
  <c r="F86" i="35"/>
  <c r="G86" i="35" s="1"/>
  <c r="V86" i="35" s="1"/>
  <c r="F82" i="35"/>
  <c r="G82" i="35" s="1"/>
  <c r="V82" i="35" s="1"/>
  <c r="F90" i="35"/>
  <c r="G90" i="35" s="1"/>
  <c r="V90" i="35" s="1"/>
  <c r="G152" i="36"/>
  <c r="W152" i="36" s="1"/>
  <c r="G154" i="36"/>
  <c r="W154" i="36" s="1"/>
  <c r="F108" i="35"/>
  <c r="G108" i="35" s="1"/>
  <c r="V108" i="35" s="1"/>
  <c r="G108" i="36"/>
  <c r="W108" i="36" s="1"/>
  <c r="F117" i="35"/>
  <c r="G117" i="35" s="1"/>
  <c r="V117" i="35" s="1"/>
  <c r="G117" i="36"/>
  <c r="W117" i="36" s="1"/>
  <c r="F111" i="35"/>
  <c r="G111" i="35" s="1"/>
  <c r="V111" i="35" s="1"/>
  <c r="F67" i="35"/>
  <c r="G67" i="35" s="1"/>
  <c r="V67" i="35" s="1"/>
  <c r="F103" i="35"/>
  <c r="G103" i="35" s="1"/>
  <c r="V103" i="35" s="1"/>
  <c r="G142" i="36"/>
  <c r="W142" i="36" s="1"/>
  <c r="F142" i="35"/>
  <c r="G142" i="35" s="1"/>
  <c r="V142" i="35" s="1"/>
  <c r="F97" i="35"/>
  <c r="G97" i="35" s="1"/>
  <c r="V97" i="35" s="1"/>
  <c r="F150" i="35"/>
  <c r="G150" i="35" s="1"/>
  <c r="V150" i="35" s="1"/>
  <c r="F101" i="35"/>
  <c r="G101" i="35" s="1"/>
  <c r="V101" i="35" s="1"/>
  <c r="F114" i="35"/>
  <c r="G114" i="35" s="1"/>
  <c r="V114" i="35" s="1"/>
  <c r="F123" i="35"/>
  <c r="G123" i="35" s="1"/>
  <c r="V123" i="35" s="1"/>
  <c r="F129" i="35"/>
  <c r="G129" i="35" s="1"/>
  <c r="V129" i="35" s="1"/>
  <c r="G109" i="36"/>
  <c r="W109" i="36" s="1"/>
  <c r="G107" i="36"/>
  <c r="W107" i="36" s="1"/>
  <c r="F120" i="35"/>
  <c r="G120" i="35" s="1"/>
  <c r="V120" i="35" s="1"/>
  <c r="F80" i="35"/>
  <c r="G80" i="35" s="1"/>
  <c r="V80" i="35" s="1"/>
  <c r="F148" i="35"/>
  <c r="G148" i="35" s="1"/>
  <c r="V148" i="35" s="1"/>
  <c r="F88" i="35"/>
  <c r="G88" i="35" s="1"/>
  <c r="V88" i="35" s="1"/>
  <c r="G128" i="36"/>
  <c r="W128" i="36" s="1"/>
  <c r="F89" i="35"/>
  <c r="G89" i="35" s="1"/>
  <c r="V89" i="35" s="1"/>
  <c r="G160" i="36" l="1"/>
  <c r="W160" i="36" s="1"/>
  <c r="F160" i="35"/>
  <c r="G65" i="35"/>
  <c r="V65" i="35" s="1"/>
  <c r="G160" i="35" l="1"/>
  <c r="V160" i="35" s="1"/>
</calcChain>
</file>

<file path=xl/comments1.xml><?xml version="1.0" encoding="utf-8"?>
<comments xmlns="http://schemas.openxmlformats.org/spreadsheetml/2006/main">
  <authors>
    <author>Ad</author>
  </authors>
  <commentList>
    <comment ref="B20" authorId="0" shapeId="0">
      <text>
        <r>
          <rPr>
            <b/>
            <sz val="8"/>
            <color indexed="81"/>
            <rFont val="Tahoma"/>
            <family val="2"/>
          </rPr>
          <t>Ad:</t>
        </r>
        <r>
          <rPr>
            <sz val="8"/>
            <color indexed="81"/>
            <rFont val="Tahoma"/>
            <family val="2"/>
          </rPr>
          <t xml:space="preserve">
Wert durch 4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</rPr>
          <t>Ad:</t>
        </r>
        <r>
          <rPr>
            <sz val="8"/>
            <color indexed="81"/>
            <rFont val="Tahoma"/>
            <family val="2"/>
          </rPr>
          <t xml:space="preserve">
Abweichung von offizieller Tabelle um 15000 grösser</t>
        </r>
      </text>
    </comment>
  </commentList>
</comments>
</file>

<file path=xl/comments2.xml><?xml version="1.0" encoding="utf-8"?>
<comments xmlns="http://schemas.openxmlformats.org/spreadsheetml/2006/main">
  <authors>
    <author>Ad</author>
  </authors>
  <commentList>
    <comment ref="B20" authorId="0" shapeId="0">
      <text>
        <r>
          <rPr>
            <b/>
            <sz val="8"/>
            <color indexed="81"/>
            <rFont val="Tahoma"/>
            <family val="2"/>
          </rPr>
          <t>Ad:</t>
        </r>
        <r>
          <rPr>
            <sz val="8"/>
            <color indexed="81"/>
            <rFont val="Tahoma"/>
            <family val="2"/>
          </rPr>
          <t xml:space="preserve">
geteilt durch 4!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</rPr>
          <t>Ad:</t>
        </r>
        <r>
          <rPr>
            <sz val="8"/>
            <color indexed="81"/>
            <rFont val="Tahoma"/>
            <family val="2"/>
          </rPr>
          <t xml:space="preserve">
+ 15000</t>
        </r>
      </text>
    </comment>
  </commentList>
</comments>
</file>

<file path=xl/sharedStrings.xml><?xml version="1.0" encoding="utf-8"?>
<sst xmlns="http://schemas.openxmlformats.org/spreadsheetml/2006/main" count="358" uniqueCount="90">
  <si>
    <t>Note</t>
  </si>
  <si>
    <t>M1</t>
  </si>
  <si>
    <t>M2</t>
  </si>
  <si>
    <t>M3</t>
  </si>
  <si>
    <t>K1</t>
  </si>
  <si>
    <t>K2</t>
  </si>
  <si>
    <t>K3</t>
  </si>
  <si>
    <t>Notentabelle  80 m</t>
  </si>
  <si>
    <t>:</t>
  </si>
  <si>
    <t>80m-Lauf</t>
  </si>
  <si>
    <t>Weitsprung</t>
  </si>
  <si>
    <t>Hochsprung</t>
  </si>
  <si>
    <t>Kugelstossen</t>
  </si>
  <si>
    <t>Rang</t>
  </si>
  <si>
    <t>Gr.</t>
  </si>
  <si>
    <t>Name</t>
  </si>
  <si>
    <t>Kl.</t>
  </si>
  <si>
    <t>Geschl.</t>
  </si>
  <si>
    <t>Zeit</t>
  </si>
  <si>
    <t>Weite</t>
  </si>
  <si>
    <t>Höhe</t>
  </si>
  <si>
    <t>Durchschnitte:</t>
  </si>
  <si>
    <t>Ballwerfen</t>
  </si>
  <si>
    <t>(sek.zehntel)</t>
  </si>
  <si>
    <t>(m,cm)</t>
  </si>
  <si>
    <t xml:space="preserve">Note </t>
  </si>
  <si>
    <t>Swiss Athletics Wertungstabelle 2010</t>
  </si>
  <si>
    <t>Punkteberechnung Männer</t>
  </si>
  <si>
    <r>
      <t xml:space="preserve">Formel Punkte Läufe = A * ((B-100*Leistung)/100) </t>
    </r>
    <r>
      <rPr>
        <vertAlign val="superscript"/>
        <sz val="10"/>
        <rFont val="Arial"/>
        <family val="2"/>
      </rPr>
      <t>C</t>
    </r>
  </si>
  <si>
    <r>
      <t xml:space="preserve">Formel Tech = A * ((100*Leistung-B)/100) </t>
    </r>
    <r>
      <rPr>
        <vertAlign val="superscript"/>
        <sz val="10"/>
        <rFont val="Arial"/>
        <family val="2"/>
      </rPr>
      <t>C</t>
    </r>
  </si>
  <si>
    <t>Leistungs-</t>
  </si>
  <si>
    <t>keine</t>
  </si>
  <si>
    <t>eingabe</t>
  </si>
  <si>
    <t>Eingabe</t>
  </si>
  <si>
    <t>Disziplin</t>
  </si>
  <si>
    <t>A-Wert</t>
  </si>
  <si>
    <t>B-Wert</t>
  </si>
  <si>
    <t>C-Wert</t>
  </si>
  <si>
    <t>Leistung</t>
  </si>
  <si>
    <t>Format</t>
  </si>
  <si>
    <t>Punkte</t>
  </si>
  <si>
    <t>sec</t>
  </si>
  <si>
    <t>.</t>
  </si>
  <si>
    <t>50h</t>
  </si>
  <si>
    <t>60h</t>
  </si>
  <si>
    <t>80h</t>
  </si>
  <si>
    <t>100h</t>
  </si>
  <si>
    <t>110h</t>
  </si>
  <si>
    <t>300h</t>
  </si>
  <si>
    <t>400h</t>
  </si>
  <si>
    <t>1500st</t>
  </si>
  <si>
    <t>mm:ss.hh</t>
  </si>
  <si>
    <t>2000st</t>
  </si>
  <si>
    <t>3000st</t>
  </si>
  <si>
    <t>4*100</t>
  </si>
  <si>
    <t>4*400</t>
  </si>
  <si>
    <t>Hoch</t>
  </si>
  <si>
    <t>m</t>
  </si>
  <si>
    <t>Stab</t>
  </si>
  <si>
    <t>Weit</t>
  </si>
  <si>
    <t>Drei</t>
  </si>
  <si>
    <t>Kugel</t>
  </si>
  <si>
    <t>Diskus</t>
  </si>
  <si>
    <t>Hammer</t>
  </si>
  <si>
    <t>Speer</t>
  </si>
  <si>
    <t>Ball</t>
  </si>
  <si>
    <t>12min-Lauf</t>
  </si>
  <si>
    <t>Punkteberechnung Frauen</t>
  </si>
  <si>
    <t>Blattschutz: kennwort</t>
  </si>
  <si>
    <t>12min Lauf</t>
  </si>
  <si>
    <t>im Freien (m)</t>
  </si>
  <si>
    <t>12 min-Halle</t>
  </si>
  <si>
    <t>Halle (Runden)</t>
  </si>
  <si>
    <t>12min Halle</t>
  </si>
  <si>
    <t>Notentabelle  60 m</t>
  </si>
  <si>
    <t>Notentabelle  Weitsprung</t>
  </si>
  <si>
    <t>Notentabelle  Ballwerfen</t>
  </si>
  <si>
    <t>Notentabelle  Kugelstossen</t>
  </si>
  <si>
    <t>Notentabelle 12min Lauf - Bahn</t>
  </si>
  <si>
    <t>Notentabelle 12min Lauf - Halle</t>
  </si>
  <si>
    <t>Notentabelle  Hochsprung</t>
  </si>
  <si>
    <t>Stufe</t>
  </si>
  <si>
    <t>Vorname</t>
  </si>
  <si>
    <t>Sporttag Leichtathletik Jahr</t>
  </si>
  <si>
    <t>Achtung: falls Eingabe Klasse (S3a) &gt; Formel in Spalte D ersetzen durch:=WERT(TEIL(C5;2;1))</t>
  </si>
  <si>
    <t>1000m Lauf</t>
  </si>
  <si>
    <t>(min.sec)</t>
  </si>
  <si>
    <t>Notentabelle 1000m Lauf</t>
  </si>
  <si>
    <t>Klasse (3sa), Geschlecht (K/M)</t>
  </si>
  <si>
    <t>Oberstufe 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</si>
</sst>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0"/>
    <numFmt numFmtId="167" formatCode="#.0"/>
    <numFmt numFmtId="168" formatCode="0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4"/>
      <name val="Arial"/>
      <family val="2"/>
    </font>
    <font>
      <i/>
      <sz val="14"/>
      <name val="Arial"/>
      <family val="2"/>
    </font>
    <font>
      <vertAlign val="superscript"/>
      <sz val="10"/>
      <name val="Arial"/>
      <family val="2"/>
    </font>
    <font>
      <b/>
      <i/>
      <sz val="12"/>
      <name val="Arial"/>
      <family val="2"/>
    </font>
    <font>
      <b/>
      <sz val="10"/>
      <color indexed="13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6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4" fillId="0" borderId="13" xfId="1" applyFont="1" applyBorder="1" applyAlignment="1" applyProtection="1">
      <alignment horizontal="left" vertical="center"/>
    </xf>
    <xf numFmtId="0" fontId="4" fillId="0" borderId="13" xfId="1" applyFont="1" applyBorder="1" applyAlignment="1" applyProtection="1">
      <alignment horizontal="center" vertical="center"/>
    </xf>
    <xf numFmtId="0" fontId="3" fillId="0" borderId="13" xfId="1" applyBorder="1" applyAlignment="1" applyProtection="1">
      <alignment horizontal="left" vertical="center"/>
    </xf>
    <xf numFmtId="0" fontId="4" fillId="0" borderId="13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1" fillId="0" borderId="0" xfId="1" applyFont="1" applyBorder="1" applyProtection="1"/>
    <xf numFmtId="0" fontId="5" fillId="0" borderId="0" xfId="1" applyFont="1" applyBorder="1" applyProtection="1"/>
    <xf numFmtId="0" fontId="1" fillId="0" borderId="12" xfId="1" applyFont="1" applyBorder="1" applyProtection="1"/>
    <xf numFmtId="0" fontId="1" fillId="0" borderId="1" xfId="1" applyFont="1" applyBorder="1" applyProtection="1"/>
    <xf numFmtId="0" fontId="9" fillId="0" borderId="0" xfId="1" applyFont="1" applyBorder="1" applyProtection="1"/>
    <xf numFmtId="0" fontId="5" fillId="0" borderId="24" xfId="1" applyFont="1" applyBorder="1" applyProtection="1"/>
    <xf numFmtId="0" fontId="5" fillId="0" borderId="26" xfId="1" applyFont="1" applyBorder="1" applyAlignment="1" applyProtection="1">
      <alignment textRotation="90"/>
    </xf>
    <xf numFmtId="0" fontId="5" fillId="0" borderId="22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 wrapText="1"/>
    </xf>
    <xf numFmtId="0" fontId="8" fillId="0" borderId="28" xfId="1" applyFont="1" applyBorder="1" applyAlignment="1" applyProtection="1">
      <alignment vertical="center"/>
    </xf>
    <xf numFmtId="0" fontId="5" fillId="0" borderId="12" xfId="1" applyFont="1" applyBorder="1" applyProtection="1"/>
    <xf numFmtId="0" fontId="5" fillId="0" borderId="1" xfId="1" applyFont="1" applyBorder="1" applyProtection="1"/>
    <xf numFmtId="1" fontId="5" fillId="0" borderId="8" xfId="1" applyNumberFormat="1" applyFont="1" applyBorder="1" applyAlignment="1" applyProtection="1">
      <alignment horizontal="center"/>
    </xf>
    <xf numFmtId="0" fontId="5" fillId="0" borderId="10" xfId="1" applyNumberFormat="1" applyFont="1" applyBorder="1" applyAlignment="1" applyProtection="1">
      <alignment horizontal="left" vertical="center"/>
    </xf>
    <xf numFmtId="0" fontId="5" fillId="0" borderId="33" xfId="1" applyNumberFormat="1" applyFont="1" applyBorder="1" applyAlignment="1" applyProtection="1">
      <alignment horizontal="left" vertical="center"/>
    </xf>
    <xf numFmtId="2" fontId="5" fillId="0" borderId="34" xfId="1" applyNumberFormat="1" applyFont="1" applyBorder="1" applyAlignment="1" applyProtection="1">
      <alignment horizontal="center" vertical="center"/>
    </xf>
    <xf numFmtId="0" fontId="5" fillId="0" borderId="36" xfId="1" applyFont="1" applyBorder="1" applyProtection="1"/>
    <xf numFmtId="1" fontId="5" fillId="0" borderId="11" xfId="1" applyNumberFormat="1" applyFont="1" applyBorder="1" applyAlignment="1" applyProtection="1">
      <alignment horizontal="center"/>
    </xf>
    <xf numFmtId="0" fontId="5" fillId="0" borderId="32" xfId="1" applyFont="1" applyBorder="1" applyAlignment="1" applyProtection="1">
      <alignment horizontal="center"/>
    </xf>
    <xf numFmtId="0" fontId="5" fillId="0" borderId="37" xfId="1" applyFont="1" applyBorder="1" applyProtection="1"/>
    <xf numFmtId="164" fontId="6" fillId="0" borderId="37" xfId="1" applyNumberFormat="1" applyFont="1" applyBorder="1" applyProtection="1"/>
    <xf numFmtId="164" fontId="5" fillId="0" borderId="0" xfId="1" applyNumberFormat="1" applyFont="1" applyBorder="1" applyProtection="1"/>
    <xf numFmtId="164" fontId="5" fillId="0" borderId="12" xfId="1" applyNumberFormat="1" applyFont="1" applyBorder="1" applyProtection="1"/>
    <xf numFmtId="164" fontId="5" fillId="0" borderId="1" xfId="1" applyNumberFormat="1" applyFont="1" applyBorder="1" applyProtection="1"/>
    <xf numFmtId="164" fontId="6" fillId="0" borderId="1" xfId="1" applyNumberFormat="1" applyFont="1" applyBorder="1" applyProtection="1"/>
    <xf numFmtId="0" fontId="9" fillId="0" borderId="37" xfId="1" applyFont="1" applyBorder="1" applyProtection="1"/>
    <xf numFmtId="0" fontId="9" fillId="0" borderId="12" xfId="1" applyFont="1" applyBorder="1" applyProtection="1"/>
    <xf numFmtId="0" fontId="9" fillId="0" borderId="1" xfId="1" applyFont="1" applyBorder="1" applyProtection="1"/>
    <xf numFmtId="0" fontId="9" fillId="0" borderId="1" xfId="1" applyFont="1" applyBorder="1" applyAlignment="1" applyProtection="1">
      <alignment horizontal="center"/>
    </xf>
    <xf numFmtId="1" fontId="5" fillId="0" borderId="10" xfId="1" applyNumberFormat="1" applyFont="1" applyBorder="1" applyAlignment="1" applyProtection="1">
      <alignment horizontal="center"/>
    </xf>
    <xf numFmtId="0" fontId="1" fillId="0" borderId="0" xfId="2"/>
    <xf numFmtId="0" fontId="5" fillId="0" borderId="10" xfId="1" applyNumberFormat="1" applyFont="1" applyFill="1" applyBorder="1" applyAlignment="1" applyProtection="1">
      <alignment horizontal="left" vertical="center"/>
    </xf>
    <xf numFmtId="0" fontId="1" fillId="0" borderId="37" xfId="1" applyFont="1" applyBorder="1" applyProtection="1"/>
    <xf numFmtId="164" fontId="5" fillId="0" borderId="1" xfId="1" applyNumberFormat="1" applyFont="1" applyBorder="1" applyAlignment="1" applyProtection="1">
      <alignment horizontal="left" vertical="center"/>
    </xf>
    <xf numFmtId="164" fontId="5" fillId="0" borderId="1" xfId="1" applyNumberFormat="1" applyFont="1" applyBorder="1" applyAlignment="1" applyProtection="1">
      <alignment horizontal="right" vertical="center"/>
    </xf>
    <xf numFmtId="164" fontId="5" fillId="5" borderId="30" xfId="1" applyNumberFormat="1" applyFont="1" applyFill="1" applyBorder="1" applyAlignment="1" applyProtection="1">
      <alignment horizontal="center" vertical="center"/>
    </xf>
    <xf numFmtId="2" fontId="5" fillId="0" borderId="29" xfId="1" applyNumberFormat="1" applyFont="1" applyBorder="1" applyAlignment="1" applyProtection="1">
      <alignment horizontal="center" vertical="center"/>
    </xf>
    <xf numFmtId="164" fontId="5" fillId="5" borderId="31" xfId="1" applyNumberFormat="1" applyFont="1" applyFill="1" applyBorder="1" applyAlignment="1" applyProtection="1">
      <alignment horizontal="center" vertical="center"/>
    </xf>
    <xf numFmtId="0" fontId="1" fillId="0" borderId="38" xfId="1" applyFont="1" applyBorder="1" applyProtection="1"/>
    <xf numFmtId="0" fontId="1" fillId="0" borderId="1" xfId="1" applyFont="1" applyBorder="1" applyAlignment="1" applyProtection="1">
      <alignment horizontal="center"/>
    </xf>
    <xf numFmtId="2" fontId="1" fillId="0" borderId="1" xfId="0" applyNumberFormat="1" applyFont="1" applyBorder="1" applyAlignment="1">
      <alignment horizontal="center"/>
    </xf>
    <xf numFmtId="165" fontId="0" fillId="0" borderId="0" xfId="0" applyNumberFormat="1"/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5" fillId="0" borderId="35" xfId="1" applyNumberFormat="1" applyFont="1" applyBorder="1" applyAlignment="1" applyProtection="1">
      <alignment horizontal="center" vertical="center"/>
    </xf>
    <xf numFmtId="0" fontId="5" fillId="5" borderId="40" xfId="1" applyFont="1" applyFill="1" applyBorder="1" applyAlignment="1" applyProtection="1">
      <alignment horizontal="center" vertical="center"/>
    </xf>
    <xf numFmtId="0" fontId="5" fillId="5" borderId="33" xfId="1" applyFont="1" applyFill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/>
    </xf>
    <xf numFmtId="1" fontId="5" fillId="0" borderId="10" xfId="1" applyNumberFormat="1" applyFont="1" applyBorder="1" applyAlignment="1" applyProtection="1">
      <alignment horizontal="left" vertical="center"/>
    </xf>
    <xf numFmtId="0" fontId="10" fillId="7" borderId="0" xfId="0" applyFont="1" applyFill="1" applyProtection="1"/>
    <xf numFmtId="0" fontId="10" fillId="7" borderId="0" xfId="0" applyFont="1" applyFill="1" applyAlignment="1" applyProtection="1">
      <alignment horizontal="right"/>
    </xf>
    <xf numFmtId="0" fontId="11" fillId="7" borderId="0" xfId="0" applyFont="1" applyFill="1" applyProtection="1"/>
    <xf numFmtId="0" fontId="0" fillId="7" borderId="0" xfId="0" applyFill="1" applyAlignment="1" applyProtection="1">
      <alignment horizontal="right"/>
    </xf>
    <xf numFmtId="0" fontId="0" fillId="0" borderId="0" xfId="0" applyProtection="1"/>
    <xf numFmtId="2" fontId="0" fillId="0" borderId="0" xfId="0" applyNumberFormat="1" applyProtection="1"/>
    <xf numFmtId="0" fontId="7" fillId="6" borderId="0" xfId="0" applyFont="1" applyFill="1" applyAlignment="1" applyProtection="1">
      <alignment horizontal="centerContinuous"/>
    </xf>
    <xf numFmtId="0" fontId="12" fillId="6" borderId="0" xfId="0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7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11" fillId="0" borderId="0" xfId="0" applyFont="1" applyProtection="1"/>
    <xf numFmtId="2" fontId="1" fillId="0" borderId="0" xfId="0" applyNumberFormat="1" applyFont="1" applyAlignment="1" applyProtection="1">
      <alignment horizontal="right"/>
    </xf>
    <xf numFmtId="0" fontId="0" fillId="0" borderId="0" xfId="0" applyBorder="1" applyProtection="1"/>
    <xf numFmtId="0" fontId="16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0" fontId="1" fillId="0" borderId="2" xfId="0" applyFont="1" applyBorder="1" applyAlignment="1" applyProtection="1">
      <alignment horizontal="left" vertical="center"/>
    </xf>
    <xf numFmtId="0" fontId="1" fillId="0" borderId="3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2" fontId="11" fillId="0" borderId="3" xfId="0" applyNumberFormat="1" applyFont="1" applyFill="1" applyBorder="1" applyAlignment="1" applyProtection="1">
      <alignment horizontal="center"/>
    </xf>
    <xf numFmtId="0" fontId="17" fillId="8" borderId="41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2" fillId="6" borderId="5" xfId="0" applyFont="1" applyFill="1" applyBorder="1" applyAlignment="1" applyProtection="1">
      <alignment horizontal="center" vertical="top"/>
    </xf>
    <xf numFmtId="0" fontId="2" fillId="6" borderId="0" xfId="0" applyFont="1" applyFill="1" applyBorder="1" applyAlignment="1" applyProtection="1">
      <alignment horizontal="center" vertical="top"/>
    </xf>
    <xf numFmtId="0" fontId="2" fillId="6" borderId="6" xfId="0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</xf>
    <xf numFmtId="0" fontId="17" fillId="8" borderId="39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2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Continuous"/>
    </xf>
    <xf numFmtId="0" fontId="2" fillId="6" borderId="11" xfId="0" applyFont="1" applyFill="1" applyBorder="1" applyAlignment="1" applyProtection="1">
      <alignment horizontal="centerContinuous"/>
    </xf>
    <xf numFmtId="0" fontId="2" fillId="6" borderId="12" xfId="0" applyFont="1" applyFill="1" applyBorder="1" applyAlignment="1" applyProtection="1">
      <alignment horizontal="centerContinuous"/>
    </xf>
    <xf numFmtId="0" fontId="1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7" fillId="8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horizontal="right" vertical="center"/>
    </xf>
    <xf numFmtId="0" fontId="18" fillId="0" borderId="10" xfId="0" applyFont="1" applyFill="1" applyBorder="1" applyAlignment="1" applyProtection="1">
      <alignment horizontal="right" vertical="center"/>
    </xf>
    <xf numFmtId="0" fontId="11" fillId="0" borderId="1" xfId="0" applyFont="1" applyFill="1" applyBorder="1" applyProtection="1"/>
    <xf numFmtId="0" fontId="17" fillId="8" borderId="12" xfId="0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2" fontId="11" fillId="0" borderId="41" xfId="0" applyNumberFormat="1" applyFont="1" applyFill="1" applyBorder="1" applyProtection="1"/>
    <xf numFmtId="166" fontId="2" fillId="6" borderId="10" xfId="0" applyNumberFormat="1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167" fontId="18" fillId="0" borderId="10" xfId="0" applyNumberFormat="1" applyFont="1" applyFill="1" applyBorder="1" applyAlignment="1" applyProtection="1">
      <alignment horizontal="right" vertical="center"/>
    </xf>
    <xf numFmtId="167" fontId="1" fillId="0" borderId="10" xfId="0" applyNumberFormat="1" applyFont="1" applyFill="1" applyBorder="1" applyAlignment="1" applyProtection="1">
      <alignment horizontal="right" vertical="center"/>
    </xf>
    <xf numFmtId="2" fontId="11" fillId="0" borderId="1" xfId="0" applyNumberFormat="1" applyFont="1" applyFill="1" applyBorder="1" applyProtection="1"/>
    <xf numFmtId="0" fontId="17" fillId="8" borderId="1" xfId="0" applyFont="1" applyFill="1" applyBorder="1" applyAlignment="1" applyProtection="1">
      <alignment horizontal="right"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/>
    </xf>
    <xf numFmtId="2" fontId="11" fillId="0" borderId="0" xfId="0" applyNumberFormat="1" applyFont="1" applyFill="1" applyBorder="1" applyProtection="1"/>
    <xf numFmtId="0" fontId="13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2" xfId="0" applyFont="1" applyBorder="1" applyProtection="1"/>
    <xf numFmtId="0" fontId="1" fillId="0" borderId="3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center"/>
    </xf>
    <xf numFmtId="2" fontId="1" fillId="0" borderId="0" xfId="0" applyNumberFormat="1" applyFont="1" applyProtection="1"/>
    <xf numFmtId="0" fontId="1" fillId="0" borderId="7" xfId="0" applyFont="1" applyFill="1" applyBorder="1" applyAlignment="1" applyProtection="1">
      <alignment horizontal="center" vertical="top"/>
    </xf>
    <xf numFmtId="0" fontId="1" fillId="0" borderId="8" xfId="0" applyFont="1" applyFill="1" applyBorder="1" applyAlignment="1" applyProtection="1">
      <alignment horizontal="center" vertical="top"/>
    </xf>
    <xf numFmtId="0" fontId="1" fillId="0" borderId="9" xfId="0" applyFont="1" applyFill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2" fontId="1" fillId="0" borderId="0" xfId="0" applyNumberFormat="1" applyFont="1" applyAlignment="1" applyProtection="1">
      <alignment horizontal="center" vertical="top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right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2" fontId="11" fillId="0" borderId="42" xfId="0" applyNumberFormat="1" applyFont="1" applyFill="1" applyBorder="1" applyProtection="1"/>
    <xf numFmtId="2" fontId="11" fillId="0" borderId="39" xfId="0" applyNumberFormat="1" applyFont="1" applyFill="1" applyBorder="1" applyProtection="1"/>
    <xf numFmtId="0" fontId="0" fillId="0" borderId="0" xfId="0" applyFill="1" applyBorder="1" applyProtection="1"/>
    <xf numFmtId="167" fontId="18" fillId="0" borderId="1" xfId="0" applyNumberFormat="1" applyFont="1" applyFill="1" applyBorder="1" applyAlignment="1" applyProtection="1">
      <alignment horizontal="right" vertical="center" wrapText="1"/>
    </xf>
    <xf numFmtId="167" fontId="1" fillId="0" borderId="1" xfId="0" applyNumberFormat="1" applyFont="1" applyFill="1" applyBorder="1" applyAlignment="1" applyProtection="1">
      <alignment horizontal="right" vertical="center" wrapText="1"/>
    </xf>
    <xf numFmtId="167" fontId="18" fillId="0" borderId="1" xfId="0" applyNumberFormat="1" applyFont="1" applyFill="1" applyBorder="1" applyAlignment="1" applyProtection="1">
      <alignment horizontal="right" vertical="center"/>
    </xf>
    <xf numFmtId="167" fontId="1" fillId="0" borderId="1" xfId="0" applyNumberFormat="1" applyFont="1" applyFill="1" applyBorder="1" applyAlignment="1" applyProtection="1">
      <alignment horizontal="right" vertical="center"/>
    </xf>
    <xf numFmtId="168" fontId="18" fillId="0" borderId="1" xfId="0" applyNumberFormat="1" applyFont="1" applyFill="1" applyBorder="1" applyAlignment="1" applyProtection="1">
      <alignment horizontal="right" vertical="center" wrapText="1"/>
    </xf>
    <xf numFmtId="168" fontId="1" fillId="0" borderId="1" xfId="0" applyNumberFormat="1" applyFont="1" applyFill="1" applyBorder="1" applyAlignment="1" applyProtection="1">
      <alignment horizontal="right" vertical="center"/>
    </xf>
    <xf numFmtId="168" fontId="1" fillId="0" borderId="1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left" wrapText="1"/>
    </xf>
    <xf numFmtId="0" fontId="18" fillId="0" borderId="1" xfId="0" applyNumberFormat="1" applyFont="1" applyFill="1" applyBorder="1" applyAlignment="1" applyProtection="1">
      <alignment horizontal="right" wrapText="1"/>
    </xf>
    <xf numFmtId="168" fontId="18" fillId="0" borderId="1" xfId="0" applyNumberFormat="1" applyFont="1" applyFill="1" applyBorder="1" applyAlignment="1" applyProtection="1">
      <alignment horizontal="right" wrapText="1"/>
    </xf>
    <xf numFmtId="164" fontId="18" fillId="0" borderId="1" xfId="0" applyNumberFormat="1" applyFont="1" applyFill="1" applyBorder="1" applyAlignment="1" applyProtection="1">
      <alignment horizontal="right" wrapText="1"/>
    </xf>
    <xf numFmtId="164" fontId="1" fillId="0" borderId="1" xfId="0" applyNumberFormat="1" applyFont="1" applyFill="1" applyBorder="1" applyAlignment="1" applyProtection="1">
      <alignment horizontal="right" wrapText="1"/>
    </xf>
    <xf numFmtId="0" fontId="1" fillId="0" borderId="1" xfId="0" applyFont="1" applyFill="1" applyBorder="1" applyAlignment="1" applyProtection="1">
      <alignment horizontal="right"/>
    </xf>
    <xf numFmtId="2" fontId="5" fillId="0" borderId="32" xfId="1" applyNumberFormat="1" applyFont="1" applyBorder="1" applyAlignment="1" applyProtection="1">
      <alignment horizontal="center"/>
    </xf>
    <xf numFmtId="0" fontId="5" fillId="3" borderId="11" xfId="1" applyFont="1" applyFill="1" applyBorder="1" applyAlignment="1" applyProtection="1">
      <alignment horizontal="center" vertical="center"/>
    </xf>
    <xf numFmtId="0" fontId="5" fillId="3" borderId="8" xfId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1" xfId="0" applyBorder="1" applyProtection="1"/>
    <xf numFmtId="0" fontId="1" fillId="0" borderId="1" xfId="0" applyFont="1" applyBorder="1" applyProtection="1"/>
    <xf numFmtId="0" fontId="1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right"/>
    </xf>
    <xf numFmtId="0" fontId="10" fillId="0" borderId="1" xfId="0" applyFont="1" applyBorder="1" applyProtection="1"/>
    <xf numFmtId="0" fontId="11" fillId="0" borderId="1" xfId="0" applyFont="1" applyBorder="1" applyProtection="1"/>
    <xf numFmtId="0" fontId="0" fillId="0" borderId="1" xfId="0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10" fillId="2" borderId="1" xfId="0" applyFont="1" applyFill="1" applyBorder="1" applyAlignment="1" applyProtection="1">
      <alignment horizontal="right"/>
    </xf>
    <xf numFmtId="0" fontId="2" fillId="2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2" fillId="11" borderId="30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2" fillId="14" borderId="44" xfId="0" applyFont="1" applyFill="1" applyBorder="1" applyAlignment="1">
      <alignment horizontal="center"/>
    </xf>
    <xf numFmtId="2" fontId="1" fillId="12" borderId="9" xfId="0" applyNumberFormat="1" applyFont="1" applyFill="1" applyBorder="1" applyAlignment="1">
      <alignment horizontal="center"/>
    </xf>
    <xf numFmtId="2" fontId="1" fillId="13" borderId="42" xfId="0" applyNumberFormat="1" applyFont="1" applyFill="1" applyBorder="1" applyAlignment="1">
      <alignment horizontal="center"/>
    </xf>
    <xf numFmtId="2" fontId="1" fillId="14" borderId="45" xfId="0" applyNumberFormat="1" applyFont="1" applyFill="1" applyBorder="1" applyAlignment="1">
      <alignment horizontal="center"/>
    </xf>
    <xf numFmtId="2" fontId="1" fillId="2" borderId="46" xfId="0" applyNumberFormat="1" applyFont="1" applyFill="1" applyBorder="1" applyAlignment="1">
      <alignment horizontal="center"/>
    </xf>
    <xf numFmtId="2" fontId="1" fillId="9" borderId="34" xfId="0" applyNumberFormat="1" applyFon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center"/>
    </xf>
    <xf numFmtId="2" fontId="1" fillId="11" borderId="33" xfId="0" applyNumberFormat="1" applyFont="1" applyFill="1" applyBorder="1" applyAlignment="1">
      <alignment horizontal="center"/>
    </xf>
    <xf numFmtId="2" fontId="1" fillId="12" borderId="12" xfId="0" applyNumberFormat="1" applyFont="1" applyFill="1" applyBorder="1" applyAlignment="1">
      <alignment horizontal="center"/>
    </xf>
    <xf numFmtId="2" fontId="1" fillId="13" borderId="1" xfId="0" applyNumberFormat="1" applyFont="1" applyFill="1" applyBorder="1" applyAlignment="1">
      <alignment horizontal="center"/>
    </xf>
    <xf numFmtId="2" fontId="1" fillId="14" borderId="33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2" fontId="1" fillId="9" borderId="22" xfId="0" applyNumberFormat="1" applyFont="1" applyFill="1" applyBorder="1" applyAlignment="1">
      <alignment horizontal="center"/>
    </xf>
    <xf numFmtId="2" fontId="1" fillId="10" borderId="24" xfId="0" applyNumberFormat="1" applyFont="1" applyFill="1" applyBorder="1" applyAlignment="1">
      <alignment horizontal="center"/>
    </xf>
    <xf numFmtId="2" fontId="1" fillId="11" borderId="26" xfId="0" applyNumberFormat="1" applyFont="1" applyFill="1" applyBorder="1" applyAlignment="1">
      <alignment horizontal="center"/>
    </xf>
    <xf numFmtId="2" fontId="1" fillId="12" borderId="23" xfId="0" applyNumberFormat="1" applyFont="1" applyFill="1" applyBorder="1" applyAlignment="1">
      <alignment horizontal="center"/>
    </xf>
    <xf numFmtId="2" fontId="1" fillId="13" borderId="24" xfId="0" applyNumberFormat="1" applyFont="1" applyFill="1" applyBorder="1" applyAlignment="1">
      <alignment horizontal="center"/>
    </xf>
    <xf numFmtId="2" fontId="1" fillId="14" borderId="26" xfId="0" applyNumberFormat="1" applyFont="1" applyFill="1" applyBorder="1" applyAlignment="1">
      <alignment horizontal="center"/>
    </xf>
    <xf numFmtId="2" fontId="1" fillId="9" borderId="32" xfId="0" applyNumberFormat="1" applyFont="1" applyFill="1" applyBorder="1" applyAlignment="1">
      <alignment horizontal="center"/>
    </xf>
    <xf numFmtId="2" fontId="1" fillId="10" borderId="42" xfId="0" applyNumberFormat="1" applyFont="1" applyFill="1" applyBorder="1" applyAlignment="1">
      <alignment horizontal="center"/>
    </xf>
    <xf numFmtId="2" fontId="1" fillId="11" borderId="4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8" xfId="0" applyBorder="1"/>
    <xf numFmtId="0" fontId="1" fillId="2" borderId="14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10" borderId="43" xfId="0" applyFont="1" applyFill="1" applyBorder="1" applyAlignment="1">
      <alignment horizontal="center"/>
    </xf>
    <xf numFmtId="0" fontId="1" fillId="11" borderId="48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3" borderId="43" xfId="0" applyFont="1" applyFill="1" applyBorder="1" applyAlignment="1">
      <alignment horizontal="center"/>
    </xf>
    <xf numFmtId="0" fontId="1" fillId="14" borderId="40" xfId="0" applyFont="1" applyFill="1" applyBorder="1" applyAlignment="1">
      <alignment horizontal="center"/>
    </xf>
    <xf numFmtId="0" fontId="1" fillId="0" borderId="0" xfId="0" applyFont="1"/>
    <xf numFmtId="0" fontId="5" fillId="0" borderId="25" xfId="1" applyFont="1" applyBorder="1" applyAlignment="1" applyProtection="1">
      <alignment textRotation="90"/>
    </xf>
    <xf numFmtId="0" fontId="1" fillId="0" borderId="16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5" fillId="0" borderId="25" xfId="1" applyFont="1" applyBorder="1" applyAlignment="1" applyProtection="1">
      <alignment horizontal="center"/>
    </xf>
    <xf numFmtId="0" fontId="9" fillId="0" borderId="10" xfId="1" applyFont="1" applyBorder="1" applyAlignment="1" applyProtection="1">
      <alignment horizontal="center"/>
    </xf>
    <xf numFmtId="0" fontId="5" fillId="0" borderId="24" xfId="1" applyFont="1" applyBorder="1" applyAlignment="1" applyProtection="1">
      <alignment horizontal="center"/>
    </xf>
    <xf numFmtId="1" fontId="5" fillId="0" borderId="42" xfId="1" applyNumberFormat="1" applyFont="1" applyBorder="1" applyAlignment="1" applyProtection="1">
      <alignment horizontal="center"/>
    </xf>
    <xf numFmtId="1" fontId="5" fillId="0" borderId="1" xfId="1" applyNumberFormat="1" applyFont="1" applyBorder="1" applyAlignment="1" applyProtection="1">
      <alignment horizontal="center"/>
    </xf>
    <xf numFmtId="0" fontId="5" fillId="0" borderId="28" xfId="1" applyFont="1" applyBorder="1" applyAlignment="1" applyProtection="1">
      <alignment textRotation="90"/>
    </xf>
    <xf numFmtId="0" fontId="5" fillId="0" borderId="37" xfId="1" applyNumberFormat="1" applyFont="1" applyBorder="1" applyAlignment="1" applyProtection="1">
      <alignment horizontal="left" vertical="center"/>
    </xf>
    <xf numFmtId="164" fontId="5" fillId="0" borderId="12" xfId="1" applyNumberFormat="1" applyFont="1" applyBorder="1" applyAlignment="1" applyProtection="1">
      <alignment horizontal="right" vertical="center"/>
    </xf>
    <xf numFmtId="0" fontId="5" fillId="0" borderId="23" xfId="1" applyFont="1" applyBorder="1" applyProtection="1"/>
    <xf numFmtId="0" fontId="5" fillId="0" borderId="1" xfId="1" applyNumberFormat="1" applyFont="1" applyBorder="1" applyAlignment="1" applyProtection="1">
      <alignment horizontal="left" vertical="center"/>
    </xf>
    <xf numFmtId="0" fontId="5" fillId="0" borderId="41" xfId="1" applyFont="1" applyBorder="1" applyProtection="1"/>
    <xf numFmtId="1" fontId="5" fillId="0" borderId="10" xfId="1" applyNumberFormat="1" applyFont="1" applyBorder="1" applyProtection="1"/>
    <xf numFmtId="0" fontId="5" fillId="0" borderId="10" xfId="1" applyNumberFormat="1" applyFont="1" applyBorder="1" applyAlignment="1" applyProtection="1">
      <alignment horizontal="left" vertical="center"/>
    </xf>
    <xf numFmtId="0" fontId="5" fillId="3" borderId="8" xfId="1" applyFont="1" applyFill="1" applyBorder="1" applyAlignment="1" applyProtection="1">
      <alignment horizontal="center" vertical="center"/>
    </xf>
    <xf numFmtId="1" fontId="5" fillId="0" borderId="1" xfId="1" applyNumberFormat="1" applyFont="1" applyBorder="1" applyAlignment="1" applyProtection="1">
      <alignment horizontal="center"/>
    </xf>
    <xf numFmtId="0" fontId="5" fillId="0" borderId="37" xfId="1" applyNumberFormat="1" applyFont="1" applyBorder="1" applyAlignment="1" applyProtection="1">
      <alignment horizontal="left" vertical="center"/>
    </xf>
    <xf numFmtId="0" fontId="5" fillId="0" borderId="1" xfId="1" applyNumberFormat="1" applyFont="1" applyBorder="1" applyAlignment="1" applyProtection="1">
      <alignment horizontal="left" vertical="center"/>
    </xf>
    <xf numFmtId="0" fontId="5" fillId="0" borderId="20" xfId="1" applyFont="1" applyBorder="1" applyAlignment="1" applyProtection="1">
      <alignment horizontal="center"/>
    </xf>
    <xf numFmtId="0" fontId="5" fillId="0" borderId="29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 vertical="center"/>
    </xf>
    <xf numFmtId="0" fontId="3" fillId="4" borderId="15" xfId="1" applyFill="1" applyBorder="1" applyAlignment="1" applyProtection="1">
      <alignment horizontal="center"/>
    </xf>
    <xf numFmtId="0" fontId="3" fillId="4" borderId="0" xfId="1" applyFont="1" applyFill="1" applyBorder="1" applyAlignment="1" applyProtection="1">
      <alignment horizontal="center" vertical="top"/>
    </xf>
    <xf numFmtId="0" fontId="5" fillId="5" borderId="25" xfId="1" applyFont="1" applyFill="1" applyBorder="1" applyAlignment="1" applyProtection="1">
      <alignment horizontal="center" vertical="center"/>
    </xf>
    <xf numFmtId="0" fontId="5" fillId="5" borderId="8" xfId="1" applyFont="1" applyFill="1" applyBorder="1" applyAlignment="1" applyProtection="1">
      <alignment horizontal="center" vertical="center"/>
    </xf>
    <xf numFmtId="1" fontId="5" fillId="0" borderId="34" xfId="1" applyNumberFormat="1" applyFont="1" applyBorder="1" applyAlignment="1" applyProtection="1">
      <alignment horizontal="center" vertical="center"/>
    </xf>
    <xf numFmtId="1" fontId="5" fillId="0" borderId="29" xfId="1" applyNumberFormat="1" applyFont="1" applyBorder="1" applyAlignment="1" applyProtection="1">
      <alignment horizontal="center" vertical="center"/>
    </xf>
    <xf numFmtId="2" fontId="0" fillId="0" borderId="0" xfId="0" applyNumberFormat="1"/>
    <xf numFmtId="0" fontId="5" fillId="5" borderId="49" xfId="1" applyFont="1" applyFill="1" applyBorder="1" applyAlignment="1" applyProtection="1">
      <alignment horizontal="center" vertical="center"/>
    </xf>
    <xf numFmtId="0" fontId="5" fillId="5" borderId="50" xfId="1" applyFont="1" applyFill="1" applyBorder="1" applyAlignment="1" applyProtection="1">
      <alignment horizontal="center" vertical="center"/>
    </xf>
    <xf numFmtId="0" fontId="5" fillId="5" borderId="44" xfId="1" applyFont="1" applyFill="1" applyBorder="1" applyAlignment="1" applyProtection="1">
      <alignment horizontal="center" vertical="center"/>
    </xf>
    <xf numFmtId="2" fontId="5" fillId="0" borderId="32" xfId="1" applyNumberFormat="1" applyFont="1" applyBorder="1" applyAlignment="1" applyProtection="1">
      <alignment horizontal="center" vertical="center"/>
    </xf>
    <xf numFmtId="0" fontId="8" fillId="4" borderId="14" xfId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8" fillId="0" borderId="17" xfId="1" applyFont="1" applyBorder="1" applyAlignment="1" applyProtection="1">
      <alignment horizontal="center" vertical="center" wrapText="1"/>
    </xf>
    <xf numFmtId="0" fontId="1" fillId="0" borderId="20" xfId="2" applyBorder="1" applyAlignment="1"/>
    <xf numFmtId="0" fontId="8" fillId="0" borderId="16" xfId="2" applyFont="1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4" borderId="18" xfId="1" applyFont="1" applyFill="1" applyBorder="1" applyAlignment="1" applyProtection="1">
      <alignment horizontal="center" vertical="top"/>
    </xf>
    <xf numFmtId="0" fontId="0" fillId="0" borderId="19" xfId="0" applyBorder="1" applyAlignment="1">
      <alignment horizontal="center" vertical="top"/>
    </xf>
    <xf numFmtId="0" fontId="3" fillId="4" borderId="16" xfId="1" applyFill="1" applyBorder="1" applyAlignment="1" applyProtection="1">
      <alignment horizontal="center"/>
    </xf>
    <xf numFmtId="0" fontId="3" fillId="4" borderId="19" xfId="1" applyFont="1" applyFill="1" applyBorder="1" applyAlignment="1" applyProtection="1">
      <alignment horizontal="center" vertical="top"/>
    </xf>
    <xf numFmtId="0" fontId="1" fillId="0" borderId="15" xfId="2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/>
    </xf>
    <xf numFmtId="2" fontId="2" fillId="6" borderId="10" xfId="0" applyNumberFormat="1" applyFont="1" applyFill="1" applyBorder="1" applyAlignment="1" applyProtection="1">
      <alignment horizontal="right"/>
    </xf>
    <xf numFmtId="2" fontId="2" fillId="6" borderId="11" xfId="0" applyNumberFormat="1" applyFont="1" applyFill="1" applyBorder="1" applyAlignment="1" applyProtection="1">
      <alignment horizontal="right"/>
    </xf>
    <xf numFmtId="2" fontId="2" fillId="6" borderId="12" xfId="0" applyNumberFormat="1" applyFont="1" applyFill="1" applyBorder="1" applyAlignment="1" applyProtection="1">
      <alignment horizontal="right"/>
    </xf>
    <xf numFmtId="0" fontId="2" fillId="6" borderId="10" xfId="0" applyNumberFormat="1" applyFont="1" applyFill="1" applyBorder="1" applyAlignment="1" applyProtection="1">
      <alignment horizontal="right"/>
    </xf>
    <xf numFmtId="0" fontId="2" fillId="6" borderId="11" xfId="0" applyNumberFormat="1" applyFont="1" applyFill="1" applyBorder="1" applyAlignment="1" applyProtection="1">
      <alignment horizontal="right"/>
    </xf>
    <xf numFmtId="0" fontId="2" fillId="6" borderId="12" xfId="0" applyNumberFormat="1" applyFont="1" applyFill="1" applyBorder="1" applyAlignment="1" applyProtection="1">
      <alignment horizontal="right"/>
    </xf>
    <xf numFmtId="0" fontId="1" fillId="0" borderId="15" xfId="1" applyFont="1" applyBorder="1" applyAlignment="1" applyProtection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9" xfId="0" applyBorder="1" applyAlignment="1">
      <alignment wrapText="1"/>
    </xf>
  </cellXfs>
  <cellStyles count="3">
    <cellStyle name="Standard" xfId="0" builtinId="0"/>
    <cellStyle name="Standard 2" xfId="2"/>
    <cellStyle name="Standard_Wertetabelle LA Knaben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657225</xdr:rowOff>
    </xdr:to>
    <xdr:pic>
      <xdr:nvPicPr>
        <xdr:cNvPr id="2" name="Picture 3" descr="swissathl_ro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657225</xdr:rowOff>
    </xdr:to>
    <xdr:pic>
      <xdr:nvPicPr>
        <xdr:cNvPr id="2" name="Picture 3" descr="swissathl_ro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BH270"/>
  <sheetViews>
    <sheetView tabSelected="1" zoomScale="75" zoomScaleNormal="75" workbookViewId="0">
      <selection activeCell="C12" sqref="C12"/>
    </sheetView>
  </sheetViews>
  <sheetFormatPr baseColWidth="10" defaultRowHeight="15" x14ac:dyDescent="0.2"/>
  <cols>
    <col min="1" max="1" width="3.7109375" style="42" customWidth="1"/>
    <col min="2" max="2" width="12.140625" style="17" bestFit="1" customWidth="1"/>
    <col min="3" max="3" width="17.140625" style="17" bestFit="1" customWidth="1"/>
    <col min="4" max="4" width="4.85546875" style="17" bestFit="1" customWidth="1"/>
    <col min="5" max="5" width="3.140625" style="17" customWidth="1"/>
    <col min="6" max="18" width="8.5703125" style="17" customWidth="1"/>
    <col min="19" max="19" width="8.7109375" style="53" customWidth="1"/>
    <col min="20" max="20" width="8.5703125" style="17" customWidth="1"/>
    <col min="21" max="21" width="8.85546875" style="53" customWidth="1"/>
    <col min="22" max="22" width="8.7109375" style="53" hidden="1" customWidth="1"/>
    <col min="23" max="23" width="9.85546875" style="17" bestFit="1" customWidth="1"/>
    <col min="24" max="24" width="6.85546875" style="14" customWidth="1"/>
    <col min="25" max="57" width="11.42578125" style="14"/>
    <col min="58" max="58" width="11.42578125" style="16"/>
    <col min="59" max="16384" width="11.42578125" style="17"/>
  </cols>
  <sheetData>
    <row r="1" spans="1:59" s="13" customFormat="1" ht="30" customHeight="1" thickBot="1" x14ac:dyDescent="0.25">
      <c r="A1" s="7" t="s">
        <v>83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8"/>
      <c r="T1" s="9"/>
      <c r="U1" s="8"/>
      <c r="V1" s="249"/>
      <c r="X1" s="10" t="s">
        <v>89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2"/>
    </row>
    <row r="2" spans="1:59" ht="20.100000000000001" customHeight="1" x14ac:dyDescent="0.25">
      <c r="A2" s="271" t="s">
        <v>88</v>
      </c>
      <c r="B2" s="272"/>
      <c r="C2" s="272"/>
      <c r="D2" s="272"/>
      <c r="E2" s="228"/>
      <c r="F2" s="261" t="s">
        <v>9</v>
      </c>
      <c r="G2" s="262"/>
      <c r="H2" s="261" t="s">
        <v>10</v>
      </c>
      <c r="I2" s="262"/>
      <c r="J2" s="261" t="s">
        <v>11</v>
      </c>
      <c r="K2" s="262"/>
      <c r="L2" s="261" t="s">
        <v>22</v>
      </c>
      <c r="M2" s="262"/>
      <c r="N2" s="261" t="s">
        <v>12</v>
      </c>
      <c r="O2" s="262"/>
      <c r="P2" s="261" t="s">
        <v>69</v>
      </c>
      <c r="Q2" s="262"/>
      <c r="R2" s="261" t="s">
        <v>69</v>
      </c>
      <c r="S2" s="262"/>
      <c r="T2" s="261" t="s">
        <v>85</v>
      </c>
      <c r="U2" s="269"/>
      <c r="V2" s="250"/>
      <c r="W2" s="263"/>
      <c r="X2" s="265"/>
      <c r="BF2" s="14"/>
      <c r="BG2" s="16"/>
    </row>
    <row r="3" spans="1:59" ht="20.100000000000001" customHeight="1" x14ac:dyDescent="0.2">
      <c r="A3" s="273"/>
      <c r="B3" s="273"/>
      <c r="C3" s="273"/>
      <c r="D3" s="273"/>
      <c r="E3" s="229"/>
      <c r="F3" s="267" t="s">
        <v>23</v>
      </c>
      <c r="G3" s="268"/>
      <c r="H3" s="267" t="s">
        <v>24</v>
      </c>
      <c r="I3" s="268"/>
      <c r="J3" s="267" t="s">
        <v>24</v>
      </c>
      <c r="K3" s="268"/>
      <c r="L3" s="267" t="s">
        <v>24</v>
      </c>
      <c r="M3" s="268"/>
      <c r="N3" s="267" t="s">
        <v>24</v>
      </c>
      <c r="O3" s="268"/>
      <c r="P3" s="267" t="s">
        <v>70</v>
      </c>
      <c r="Q3" s="268"/>
      <c r="R3" s="267" t="s">
        <v>72</v>
      </c>
      <c r="S3" s="268"/>
      <c r="T3" s="267" t="s">
        <v>86</v>
      </c>
      <c r="U3" s="270"/>
      <c r="V3" s="251"/>
      <c r="W3" s="264"/>
      <c r="X3" s="266"/>
      <c r="BF3" s="14"/>
      <c r="BG3" s="16"/>
    </row>
    <row r="4" spans="1:59" s="25" customFormat="1" ht="42" customHeight="1" thickBot="1" x14ac:dyDescent="0.25">
      <c r="A4" s="230" t="s">
        <v>14</v>
      </c>
      <c r="B4" s="232" t="s">
        <v>82</v>
      </c>
      <c r="C4" s="19" t="s">
        <v>15</v>
      </c>
      <c r="D4" s="238" t="s">
        <v>16</v>
      </c>
      <c r="E4" s="235" t="s">
        <v>17</v>
      </c>
      <c r="F4" s="62" t="s">
        <v>40</v>
      </c>
      <c r="G4" s="63" t="s">
        <v>40</v>
      </c>
      <c r="H4" s="62" t="s">
        <v>19</v>
      </c>
      <c r="I4" s="63" t="s">
        <v>40</v>
      </c>
      <c r="J4" s="62" t="s">
        <v>20</v>
      </c>
      <c r="K4" s="63" t="s">
        <v>40</v>
      </c>
      <c r="L4" s="62" t="s">
        <v>19</v>
      </c>
      <c r="M4" s="63" t="s">
        <v>40</v>
      </c>
      <c r="N4" s="62" t="s">
        <v>19</v>
      </c>
      <c r="O4" s="63" t="s">
        <v>40</v>
      </c>
      <c r="P4" s="62" t="s">
        <v>19</v>
      </c>
      <c r="Q4" s="63" t="s">
        <v>40</v>
      </c>
      <c r="R4" s="62" t="s">
        <v>19</v>
      </c>
      <c r="S4" s="63" t="s">
        <v>40</v>
      </c>
      <c r="T4" s="62" t="s">
        <v>19</v>
      </c>
      <c r="U4" s="63" t="s">
        <v>40</v>
      </c>
      <c r="V4" s="252"/>
      <c r="W4" s="22" t="s">
        <v>40</v>
      </c>
      <c r="X4" s="23" t="s">
        <v>13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4"/>
    </row>
    <row r="5" spans="1:59" s="25" customFormat="1" ht="15.95" customHeight="1" x14ac:dyDescent="0.2">
      <c r="A5" s="26"/>
      <c r="B5" s="233"/>
      <c r="C5" s="27"/>
      <c r="D5" s="239"/>
      <c r="E5" s="236"/>
      <c r="F5" s="176"/>
      <c r="G5" s="61" t="str">
        <f>IF(F5="","",IF($E5="K",INT('Punkteberechnung Männer'!B$13*(('Punkteberechnung Männer'!C$13-100*F5)/100)^'Punkteberechnung Männer'!$D$13),INT('Punkteberechnung Frauen'!B$13*(('Punkteberechnung Frauen'!C$13-100*F5)/100)^'Punkteberechnung Frauen'!$D$13)))</f>
        <v/>
      </c>
      <c r="H5" s="176"/>
      <c r="I5" s="61" t="str">
        <f>IF(H5="","",IF($E5="K",INT('Punkteberechnung Männer'!B$40*((100*H5-'Punkteberechnung Männer'!C$40)/100)^'Punkteberechnung Männer'!D$40),INT('Punkteberechnung Frauen'!B$39*((100*H5-'Punkteberechnung Frauen'!C$39)/100)^'Punkteberechnung Frauen'!D$39)))</f>
        <v/>
      </c>
      <c r="J5" s="176"/>
      <c r="K5" s="61" t="str">
        <f>IF(J5="","",IF($E5="K",INT('Punkteberechnung Männer'!B$38*((100*J5-'Punkteberechnung Männer'!C$38)/100)^'Punkteberechnung Männer'!D$38),INT('Punkteberechnung Frauen'!B$37*((100*J5-'Punkteberechnung Frauen'!C$37)/100)^'Punkteberechnung Frauen'!D$37)))</f>
        <v/>
      </c>
      <c r="L5" s="176"/>
      <c r="M5" s="61" t="str">
        <f>IF(L5="","",IF($E5="K",INT('Punkteberechnung Männer'!B$46*((100*L5-'Punkteberechnung Männer'!C$46)/100)^'Punkteberechnung Männer'!D$46),INT('Punkteberechnung Frauen'!B$45*((100*L5-'Punkteberechnung Frauen'!C$45)/100)^'Punkteberechnung Frauen'!D$45)))</f>
        <v/>
      </c>
      <c r="N5" s="176"/>
      <c r="O5" s="61" t="str">
        <f>IF(N5="","",IF($E5="K",INT('Punkteberechnung Männer'!B$42*((100*N5-'Punkteberechnung Männer'!C$42)/100)^'Punkteberechnung Männer'!D$42),INT('Punkteberechnung Frauen'!B$41*((100*N5-'Punkteberechnung Frauen'!C$41)/100)^'Punkteberechnung Frauen'!D$41)))</f>
        <v/>
      </c>
      <c r="P5" s="176"/>
      <c r="Q5" s="61" t="str">
        <f>IF(P5="","",IF($E5="K",INT('Punkteberechnung Männer'!B$47*((100*P5-'Punkteberechnung Männer'!C$47)/100)^'Punkteberechnung Männer'!D$47),INT('Punkteberechnung Frauen'!B$46*((100*P5-'Punkteberechnung Frauen'!C$46)/100)^'Punkteberechnung Frauen'!D$46)))</f>
        <v/>
      </c>
      <c r="R5" s="176"/>
      <c r="S5" s="61" t="str">
        <f>IF(R5="","",IF($E5="K",INT('Punkteberechnung Männer'!B$48*((100*R5-'Punkteberechnung Männer'!C$48)/100)^'Punkteberechnung Männer'!D$48),INT('Punkteberechnung Frauen'!B$47*((100*R5-'Punkteberechnung Frauen'!C$47)/100)^'Punkteberechnung Frauen'!D$47)))</f>
        <v/>
      </c>
      <c r="T5" s="176"/>
      <c r="U5" s="61" t="str">
        <f>IF(T5="","",IF($E5="K",INT('Punkteberechnung Männer'!B$20*(('Punkteberechnung Männer'!C$20-V5)/100)^'Punkteberechnung Männer'!D$20),INT('Punkteberechnung Frauen'!B$20*(('Punkteberechnung Frauen'!C$20-V5)/100)^'Punkteberechnung Frauen'!D$20)))</f>
        <v/>
      </c>
      <c r="V5" s="253">
        <f>(INT(T5)*60+(T5-INT(T5))*100)*100</f>
        <v>0</v>
      </c>
      <c r="W5" s="32">
        <f>SUM(G5,I5,K5,M5,O5,Q5,S5,U5)</f>
        <v>0</v>
      </c>
      <c r="X5" s="30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24"/>
    </row>
    <row r="6" spans="1:59" s="25" customFormat="1" ht="15.95" customHeight="1" x14ac:dyDescent="0.2">
      <c r="A6" s="31"/>
      <c r="B6" s="234"/>
      <c r="C6" s="27"/>
      <c r="D6" s="239"/>
      <c r="E6" s="236"/>
      <c r="F6" s="176"/>
      <c r="G6" s="61" t="str">
        <f>IF(F6="","",IF($E6="K",INT('Punkteberechnung Männer'!B$13*(('Punkteberechnung Männer'!C$13-100*F6)/100)^'Punkteberechnung Männer'!$D$13),INT('Punkteberechnung Frauen'!B$13*(('Punkteberechnung Frauen'!C$13-100*F6)/100)^'Punkteberechnung Frauen'!$D$13)))</f>
        <v/>
      </c>
      <c r="H6" s="176"/>
      <c r="I6" s="61" t="str">
        <f>IF(H6="","",IF($E6="K",INT('Punkteberechnung Männer'!B$40*((100*H6-'Punkteberechnung Männer'!C$40)/100)^'Punkteberechnung Männer'!D$40),INT('Punkteberechnung Frauen'!B$39*((100*H6-'Punkteberechnung Frauen'!C$39)/100)^'Punkteberechnung Frauen'!D$39)))</f>
        <v/>
      </c>
      <c r="J6" s="176"/>
      <c r="K6" s="61" t="str">
        <f>IF(J6="","",IF($E6="K",INT('Punkteberechnung Männer'!B$38*((100*J6-'Punkteberechnung Männer'!C$38)/100)^'Punkteberechnung Männer'!D$38),INT('Punkteberechnung Frauen'!B$37*((100*J6-'Punkteberechnung Frauen'!C$37)/100)^'Punkteberechnung Frauen'!D$37)))</f>
        <v/>
      </c>
      <c r="L6" s="176"/>
      <c r="M6" s="61" t="str">
        <f>IF(L6="","",IF($E6="K",INT('Punkteberechnung Männer'!B$46*((100*L6-'Punkteberechnung Männer'!C$46)/100)^'Punkteberechnung Männer'!D$46),INT('Punkteberechnung Frauen'!B$45*((100*L6-'Punkteberechnung Frauen'!C$45)/100)^'Punkteberechnung Frauen'!D$45)))</f>
        <v/>
      </c>
      <c r="N6" s="176"/>
      <c r="O6" s="61" t="str">
        <f>IF(N6="","",IF($E6="K",INT('Punkteberechnung Männer'!B$42*((100*N6-'Punkteberechnung Männer'!C$42)/100)^'Punkteberechnung Männer'!D$42),INT('Punkteberechnung Frauen'!B$41*((100*N6-'Punkteberechnung Frauen'!C$41)/100)^'Punkteberechnung Frauen'!D$41)))</f>
        <v/>
      </c>
      <c r="P6" s="176"/>
      <c r="Q6" s="61" t="str">
        <f>IF(P6="","",IF($E6="K",INT('Punkteberechnung Männer'!B$47*((100*P6-'Punkteberechnung Männer'!C$47)/100)^'Punkteberechnung Männer'!D$47),INT('Punkteberechnung Frauen'!B$46*((100*P6-'Punkteberechnung Frauen'!C$46)/100)^'Punkteberechnung Frauen'!D$46)))</f>
        <v/>
      </c>
      <c r="R6" s="176"/>
      <c r="S6" s="61" t="str">
        <f>IF(R6="","",IF($E6="K",INT('Punkteberechnung Männer'!B$48*((100*R6-'Punkteberechnung Männer'!C$48)/100)^'Punkteberechnung Männer'!D$48),INT('Punkteberechnung Frauen'!B$47*((100*R6-'Punkteberechnung Frauen'!C$47)/100)^'Punkteberechnung Frauen'!D$47)))</f>
        <v/>
      </c>
      <c r="T6" s="176"/>
      <c r="U6" s="61" t="str">
        <f>IF(T6="","",IF($E6="K",INT('Punkteberechnung Männer'!B$20*(('Punkteberechnung Männer'!C$20-V6)/100)^'Punkteberechnung Männer'!D$20),INT('Punkteberechnung Frauen'!B$20*(('Punkteberechnung Frauen'!C$20-V6)/100)^'Punkteberechnung Frauen'!D$20)))</f>
        <v/>
      </c>
      <c r="V6" s="253">
        <f t="shared" ref="V6:V69" si="0">(INT(T6)*60+(T6-INT(T6))*100)*100</f>
        <v>0</v>
      </c>
      <c r="W6" s="32">
        <f t="shared" ref="W6:W69" si="1">SUM(G6,I6,K6,M6,O6,Q6,S6,U6)</f>
        <v>0</v>
      </c>
      <c r="X6" s="33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24"/>
    </row>
    <row r="7" spans="1:59" s="25" customFormat="1" ht="15.95" customHeight="1" x14ac:dyDescent="0.2">
      <c r="A7" s="31"/>
      <c r="B7" s="234"/>
      <c r="C7" s="27"/>
      <c r="D7" s="239"/>
      <c r="E7" s="236"/>
      <c r="F7" s="176"/>
      <c r="G7" s="61" t="str">
        <f>IF(F7="","",IF($E7="K",INT('Punkteberechnung Männer'!B$13*(('Punkteberechnung Männer'!C$13-100*F7)/100)^'Punkteberechnung Männer'!$D$13),INT('Punkteberechnung Frauen'!B$13*(('Punkteberechnung Frauen'!C$13-100*F7)/100)^'Punkteberechnung Frauen'!$D$13)))</f>
        <v/>
      </c>
      <c r="H7" s="176"/>
      <c r="I7" s="61" t="str">
        <f>IF(H7="","",IF($E7="K",INT('Punkteberechnung Männer'!B$40*((100*H7-'Punkteberechnung Männer'!C$40)/100)^'Punkteberechnung Männer'!D$40),INT('Punkteberechnung Frauen'!B$39*((100*H7-'Punkteberechnung Frauen'!C$39)/100)^'Punkteberechnung Frauen'!D$39)))</f>
        <v/>
      </c>
      <c r="J7" s="176"/>
      <c r="K7" s="61" t="str">
        <f>IF(J7="","",IF($E7="K",INT('Punkteberechnung Männer'!B$38*((100*J7-'Punkteberechnung Männer'!C$38)/100)^'Punkteberechnung Männer'!D$38),INT('Punkteberechnung Frauen'!B$37*((100*J7-'Punkteberechnung Frauen'!C$37)/100)^'Punkteberechnung Frauen'!D$37)))</f>
        <v/>
      </c>
      <c r="L7" s="176"/>
      <c r="M7" s="61" t="str">
        <f>IF(L7="","",IF($E7="K",INT('Punkteberechnung Männer'!B$46*((100*L7-'Punkteberechnung Männer'!C$46)/100)^'Punkteberechnung Männer'!D$46),INT('Punkteberechnung Frauen'!B$45*((100*L7-'Punkteberechnung Frauen'!C$45)/100)^'Punkteberechnung Frauen'!D$45)))</f>
        <v/>
      </c>
      <c r="N7" s="176"/>
      <c r="O7" s="61" t="str">
        <f>IF(N7="","",IF($E7="K",INT('Punkteberechnung Männer'!B$42*((100*N7-'Punkteberechnung Männer'!C$42)/100)^'Punkteberechnung Männer'!D$42),INT('Punkteberechnung Frauen'!B$41*((100*N7-'Punkteberechnung Frauen'!C$41)/100)^'Punkteberechnung Frauen'!D$41)))</f>
        <v/>
      </c>
      <c r="P7" s="176"/>
      <c r="Q7" s="61" t="str">
        <f>IF(P7="","",IF($E7="K",INT('Punkteberechnung Männer'!B$47*((100*P7-'Punkteberechnung Männer'!C$47)/100)^'Punkteberechnung Männer'!D$47),INT('Punkteberechnung Frauen'!B$46*((100*P7-'Punkteberechnung Frauen'!C$46)/100)^'Punkteberechnung Frauen'!D$46)))</f>
        <v/>
      </c>
      <c r="R7" s="176"/>
      <c r="S7" s="61" t="str">
        <f>IF(R7="","",IF($E7="K",INT('Punkteberechnung Männer'!B$48*((100*R7-'Punkteberechnung Männer'!C$48)/100)^'Punkteberechnung Männer'!D$48),INT('Punkteberechnung Frauen'!B$47*((100*R7-'Punkteberechnung Frauen'!C$47)/100)^'Punkteberechnung Frauen'!D$47)))</f>
        <v/>
      </c>
      <c r="T7" s="176"/>
      <c r="U7" s="61" t="str">
        <f>IF(T7="","",IF($E7="K",INT('Punkteberechnung Männer'!B$20*(('Punkteberechnung Männer'!C$20-V7)/100)^'Punkteberechnung Männer'!D$20),INT('Punkteberechnung Frauen'!B$20*(('Punkteberechnung Frauen'!C$20-V7)/100)^'Punkteberechnung Frauen'!D$20)))</f>
        <v/>
      </c>
      <c r="V7" s="253">
        <f t="shared" si="0"/>
        <v>0</v>
      </c>
      <c r="W7" s="32">
        <f t="shared" si="1"/>
        <v>0</v>
      </c>
      <c r="X7" s="33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24"/>
    </row>
    <row r="8" spans="1:59" s="25" customFormat="1" ht="15.95" customHeight="1" x14ac:dyDescent="0.2">
      <c r="A8" s="31"/>
      <c r="B8" s="234"/>
      <c r="C8" s="27"/>
      <c r="D8" s="239"/>
      <c r="E8" s="236"/>
      <c r="F8" s="176"/>
      <c r="G8" s="61" t="str">
        <f>IF(F8="","",IF($E8="K",INT('Punkteberechnung Männer'!B$13*(('Punkteberechnung Männer'!C$13-100*F8)/100)^'Punkteberechnung Männer'!$D$13),INT('Punkteberechnung Frauen'!B$13*(('Punkteberechnung Frauen'!C$13-100*F8)/100)^'Punkteberechnung Frauen'!$D$13)))</f>
        <v/>
      </c>
      <c r="H8" s="176"/>
      <c r="I8" s="61" t="str">
        <f>IF(H8="","",IF($E8="K",INT('Punkteberechnung Männer'!B$40*((100*H8-'Punkteberechnung Männer'!C$40)/100)^'Punkteberechnung Männer'!D$40),INT('Punkteberechnung Frauen'!B$39*((100*H8-'Punkteberechnung Frauen'!C$39)/100)^'Punkteberechnung Frauen'!D$39)))</f>
        <v/>
      </c>
      <c r="J8" s="176"/>
      <c r="K8" s="61" t="str">
        <f>IF(J8="","",IF($E8="K",INT('Punkteberechnung Männer'!B$38*((100*J8-'Punkteberechnung Männer'!C$38)/100)^'Punkteberechnung Männer'!D$38),INT('Punkteberechnung Frauen'!B$37*((100*J8-'Punkteberechnung Frauen'!C$37)/100)^'Punkteberechnung Frauen'!D$37)))</f>
        <v/>
      </c>
      <c r="L8" s="176"/>
      <c r="M8" s="61" t="str">
        <f>IF(L8="","",IF($E8="K",INT('Punkteberechnung Männer'!B$46*((100*L8-'Punkteberechnung Männer'!C$46)/100)^'Punkteberechnung Männer'!D$46),INT('Punkteberechnung Frauen'!B$45*((100*L8-'Punkteberechnung Frauen'!C$45)/100)^'Punkteberechnung Frauen'!D$45)))</f>
        <v/>
      </c>
      <c r="N8" s="176"/>
      <c r="O8" s="61" t="str">
        <f>IF(N8="","",IF($E8="K",INT('Punkteberechnung Männer'!B$42*((100*N8-'Punkteberechnung Männer'!C$42)/100)^'Punkteberechnung Männer'!D$42),INT('Punkteberechnung Frauen'!B$41*((100*N8-'Punkteberechnung Frauen'!C$41)/100)^'Punkteberechnung Frauen'!D$41)))</f>
        <v/>
      </c>
      <c r="P8" s="176"/>
      <c r="Q8" s="61" t="str">
        <f>IF(P8="","",IF($E8="K",INT('Punkteberechnung Männer'!B$47*((100*P8-'Punkteberechnung Männer'!C$47)/100)^'Punkteberechnung Männer'!D$47),INT('Punkteberechnung Frauen'!B$46*((100*P8-'Punkteberechnung Frauen'!C$46)/100)^'Punkteberechnung Frauen'!D$46)))</f>
        <v/>
      </c>
      <c r="R8" s="176"/>
      <c r="S8" s="61" t="str">
        <f>IF(R8="","",IF($E8="K",INT('Punkteberechnung Männer'!B$48*((100*R8-'Punkteberechnung Männer'!C$48)/100)^'Punkteberechnung Männer'!D$48),INT('Punkteberechnung Frauen'!B$47*((100*R8-'Punkteberechnung Frauen'!C$47)/100)^'Punkteberechnung Frauen'!D$47)))</f>
        <v/>
      </c>
      <c r="T8" s="176"/>
      <c r="U8" s="61" t="str">
        <f>IF(T8="","",IF($E8="K",INT('Punkteberechnung Männer'!B$20*(('Punkteberechnung Männer'!C$20-V8)/100)^'Punkteberechnung Männer'!D$20),INT('Punkteberechnung Frauen'!B$20*(('Punkteberechnung Frauen'!C$20-V8)/100)^'Punkteberechnung Frauen'!D$20)))</f>
        <v/>
      </c>
      <c r="V8" s="253">
        <f t="shared" si="0"/>
        <v>0</v>
      </c>
      <c r="W8" s="32">
        <f t="shared" si="1"/>
        <v>0</v>
      </c>
      <c r="X8" s="33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24"/>
    </row>
    <row r="9" spans="1:59" s="25" customFormat="1" ht="15.95" customHeight="1" x14ac:dyDescent="0.2">
      <c r="A9" s="31"/>
      <c r="B9" s="234"/>
      <c r="C9" s="27"/>
      <c r="D9" s="239"/>
      <c r="E9" s="236"/>
      <c r="F9" s="176"/>
      <c r="G9" s="61" t="str">
        <f>IF(F9="","",IF($E9="K",INT('Punkteberechnung Männer'!B$13*(('Punkteberechnung Männer'!C$13-100*F9)/100)^'Punkteberechnung Männer'!$D$13),INT('Punkteberechnung Frauen'!B$13*(('Punkteberechnung Frauen'!C$13-100*F9)/100)^'Punkteberechnung Frauen'!$D$13)))</f>
        <v/>
      </c>
      <c r="H9" s="176"/>
      <c r="I9" s="61" t="str">
        <f>IF(H9="","",IF($E9="K",INT('Punkteberechnung Männer'!B$40*((100*H9-'Punkteberechnung Männer'!C$40)/100)^'Punkteberechnung Männer'!D$40),INT('Punkteberechnung Frauen'!B$39*((100*H9-'Punkteberechnung Frauen'!C$39)/100)^'Punkteberechnung Frauen'!D$39)))</f>
        <v/>
      </c>
      <c r="J9" s="176"/>
      <c r="K9" s="61" t="str">
        <f>IF(J9="","",IF($E9="K",INT('Punkteberechnung Männer'!B$38*((100*J9-'Punkteberechnung Männer'!C$38)/100)^'Punkteberechnung Männer'!D$38),INT('Punkteberechnung Frauen'!B$37*((100*J9-'Punkteberechnung Frauen'!C$37)/100)^'Punkteberechnung Frauen'!D$37)))</f>
        <v/>
      </c>
      <c r="L9" s="176"/>
      <c r="M9" s="61" t="str">
        <f>IF(L9="","",IF($E9="K",INT('Punkteberechnung Männer'!B$46*((100*L9-'Punkteberechnung Männer'!C$46)/100)^'Punkteberechnung Männer'!D$46),INT('Punkteberechnung Frauen'!B$45*((100*L9-'Punkteberechnung Frauen'!C$45)/100)^'Punkteberechnung Frauen'!D$45)))</f>
        <v/>
      </c>
      <c r="N9" s="176"/>
      <c r="O9" s="61" t="str">
        <f>IF(N9="","",IF($E9="K",INT('Punkteberechnung Männer'!B$42*((100*N9-'Punkteberechnung Männer'!C$42)/100)^'Punkteberechnung Männer'!D$42),INT('Punkteberechnung Frauen'!B$41*((100*N9-'Punkteberechnung Frauen'!C$41)/100)^'Punkteberechnung Frauen'!D$41)))</f>
        <v/>
      </c>
      <c r="P9" s="176"/>
      <c r="Q9" s="61" t="str">
        <f>IF(P9="","",IF($E9="K",INT('Punkteberechnung Männer'!B$47*((100*P9-'Punkteberechnung Männer'!C$47)/100)^'Punkteberechnung Männer'!D$47),INT('Punkteberechnung Frauen'!B$46*((100*P9-'Punkteberechnung Frauen'!C$46)/100)^'Punkteberechnung Frauen'!D$46)))</f>
        <v/>
      </c>
      <c r="R9" s="176"/>
      <c r="S9" s="61" t="str">
        <f>IF(R9="","",IF($E9="K",INT('Punkteberechnung Männer'!B$48*((100*R9-'Punkteberechnung Männer'!C$48)/100)^'Punkteberechnung Männer'!D$48),INT('Punkteberechnung Frauen'!B$47*((100*R9-'Punkteberechnung Frauen'!C$47)/100)^'Punkteberechnung Frauen'!D$47)))</f>
        <v/>
      </c>
      <c r="T9" s="176"/>
      <c r="U9" s="61" t="str">
        <f>IF(T9="","",IF($E9="K",INT('Punkteberechnung Männer'!B$20*(('Punkteberechnung Männer'!C$20-V9)/100)^'Punkteberechnung Männer'!D$20),INT('Punkteberechnung Frauen'!B$20*(('Punkteberechnung Frauen'!C$20-V9)/100)^'Punkteberechnung Frauen'!D$20)))</f>
        <v/>
      </c>
      <c r="V9" s="253">
        <f t="shared" si="0"/>
        <v>0</v>
      </c>
      <c r="W9" s="32">
        <f t="shared" si="1"/>
        <v>0</v>
      </c>
      <c r="X9" s="33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24"/>
    </row>
    <row r="10" spans="1:59" s="25" customFormat="1" ht="15.95" customHeight="1" x14ac:dyDescent="0.2">
      <c r="A10" s="31"/>
      <c r="B10" s="234"/>
      <c r="C10" s="27"/>
      <c r="D10" s="239"/>
      <c r="E10" s="236"/>
      <c r="F10" s="176"/>
      <c r="G10" s="61" t="str">
        <f>IF(F10="","",IF($E10="K",INT('Punkteberechnung Männer'!B$13*(('Punkteberechnung Männer'!C$13-100*F10)/100)^'Punkteberechnung Männer'!$D$13),INT('Punkteberechnung Frauen'!B$13*(('Punkteberechnung Frauen'!C$13-100*F10)/100)^'Punkteberechnung Frauen'!$D$13)))</f>
        <v/>
      </c>
      <c r="H10" s="176"/>
      <c r="I10" s="61" t="str">
        <f>IF(H10="","",IF($E10="K",INT('Punkteberechnung Männer'!B$40*((100*H10-'Punkteberechnung Männer'!C$40)/100)^'Punkteberechnung Männer'!D$40),INT('Punkteberechnung Frauen'!B$39*((100*H10-'Punkteberechnung Frauen'!C$39)/100)^'Punkteberechnung Frauen'!D$39)))</f>
        <v/>
      </c>
      <c r="J10" s="176"/>
      <c r="K10" s="61" t="str">
        <f>IF(J10="","",IF($E10="K",INT('Punkteberechnung Männer'!B$38*((100*J10-'Punkteberechnung Männer'!C$38)/100)^'Punkteberechnung Männer'!D$38),INT('Punkteberechnung Frauen'!B$37*((100*J10-'Punkteberechnung Frauen'!C$37)/100)^'Punkteberechnung Frauen'!D$37)))</f>
        <v/>
      </c>
      <c r="L10" s="176"/>
      <c r="M10" s="61" t="str">
        <f>IF(L10="","",IF($E10="K",INT('Punkteberechnung Männer'!B$46*((100*L10-'Punkteberechnung Männer'!C$46)/100)^'Punkteberechnung Männer'!D$46),INT('Punkteberechnung Frauen'!B$45*((100*L10-'Punkteberechnung Frauen'!C$45)/100)^'Punkteberechnung Frauen'!D$45)))</f>
        <v/>
      </c>
      <c r="N10" s="176"/>
      <c r="O10" s="61" t="str">
        <f>IF(N10="","",IF($E10="K",INT('Punkteberechnung Männer'!B$42*((100*N10-'Punkteberechnung Männer'!C$42)/100)^'Punkteberechnung Männer'!D$42),INT('Punkteberechnung Frauen'!B$41*((100*N10-'Punkteberechnung Frauen'!C$41)/100)^'Punkteberechnung Frauen'!D$41)))</f>
        <v/>
      </c>
      <c r="P10" s="176"/>
      <c r="Q10" s="61" t="str">
        <f>IF(P10="","",IF($E10="K",INT('Punkteberechnung Männer'!B$47*((100*P10-'Punkteberechnung Männer'!C$47)/100)^'Punkteberechnung Männer'!D$47),INT('Punkteberechnung Frauen'!B$46*((100*P10-'Punkteberechnung Frauen'!C$46)/100)^'Punkteberechnung Frauen'!D$46)))</f>
        <v/>
      </c>
      <c r="R10" s="176"/>
      <c r="S10" s="61" t="str">
        <f>IF(R10="","",IF($E10="K",INT('Punkteberechnung Männer'!B$48*((100*R10-'Punkteberechnung Männer'!C$48)/100)^'Punkteberechnung Männer'!D$48),INT('Punkteberechnung Frauen'!B$47*((100*R10-'Punkteberechnung Frauen'!C$47)/100)^'Punkteberechnung Frauen'!D$47)))</f>
        <v/>
      </c>
      <c r="T10" s="176"/>
      <c r="U10" s="61" t="str">
        <f>IF(T10="","",IF($E10="K",INT('Punkteberechnung Männer'!B$20*(('Punkteberechnung Männer'!C$20-V10)/100)^'Punkteberechnung Männer'!D$20),INT('Punkteberechnung Frauen'!B$20*(('Punkteberechnung Frauen'!C$20-V10)/100)^'Punkteberechnung Frauen'!D$20)))</f>
        <v/>
      </c>
      <c r="V10" s="253">
        <f t="shared" si="0"/>
        <v>0</v>
      </c>
      <c r="W10" s="32">
        <f t="shared" si="1"/>
        <v>0</v>
      </c>
      <c r="X10" s="33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24"/>
    </row>
    <row r="11" spans="1:59" s="25" customFormat="1" ht="15.95" customHeight="1" x14ac:dyDescent="0.2">
      <c r="A11" s="31"/>
      <c r="B11" s="234"/>
      <c r="C11" s="27"/>
      <c r="D11" s="239"/>
      <c r="E11" s="236"/>
      <c r="F11" s="176"/>
      <c r="G11" s="61" t="str">
        <f>IF(F11="","",IF($E11="K",INT('Punkteberechnung Männer'!B$13*(('Punkteberechnung Männer'!C$13-100*F11)/100)^'Punkteberechnung Männer'!$D$13),INT('Punkteberechnung Frauen'!B$13*(('Punkteberechnung Frauen'!C$13-100*F11)/100)^'Punkteberechnung Frauen'!$D$13)))</f>
        <v/>
      </c>
      <c r="H11" s="176"/>
      <c r="I11" s="61" t="str">
        <f>IF(H11="","",IF($E11="K",INT('Punkteberechnung Männer'!B$40*((100*H11-'Punkteberechnung Männer'!C$40)/100)^'Punkteberechnung Männer'!D$40),INT('Punkteberechnung Frauen'!B$39*((100*H11-'Punkteberechnung Frauen'!C$39)/100)^'Punkteberechnung Frauen'!D$39)))</f>
        <v/>
      </c>
      <c r="J11" s="176"/>
      <c r="K11" s="61" t="str">
        <f>IF(J11="","",IF($E11="K",INT('Punkteberechnung Männer'!B$38*((100*J11-'Punkteberechnung Männer'!C$38)/100)^'Punkteberechnung Männer'!D$38),INT('Punkteberechnung Frauen'!B$37*((100*J11-'Punkteberechnung Frauen'!C$37)/100)^'Punkteberechnung Frauen'!D$37)))</f>
        <v/>
      </c>
      <c r="L11" s="176"/>
      <c r="M11" s="61" t="str">
        <f>IF(L11="","",IF($E11="K",INT('Punkteberechnung Männer'!B$46*((100*L11-'Punkteberechnung Männer'!C$46)/100)^'Punkteberechnung Männer'!D$46),INT('Punkteberechnung Frauen'!B$45*((100*L11-'Punkteberechnung Frauen'!C$45)/100)^'Punkteberechnung Frauen'!D$45)))</f>
        <v/>
      </c>
      <c r="N11" s="176"/>
      <c r="O11" s="61" t="str">
        <f>IF(N11="","",IF($E11="K",INT('Punkteberechnung Männer'!B$42*((100*N11-'Punkteberechnung Männer'!C$42)/100)^'Punkteberechnung Männer'!D$42),INT('Punkteberechnung Frauen'!B$41*((100*N11-'Punkteberechnung Frauen'!C$41)/100)^'Punkteberechnung Frauen'!D$41)))</f>
        <v/>
      </c>
      <c r="P11" s="176"/>
      <c r="Q11" s="61" t="str">
        <f>IF(P11="","",IF($E11="K",INT('Punkteberechnung Männer'!B$47*((100*P11-'Punkteberechnung Männer'!C$47)/100)^'Punkteberechnung Männer'!D$47),INT('Punkteberechnung Frauen'!B$46*((100*P11-'Punkteberechnung Frauen'!C$46)/100)^'Punkteberechnung Frauen'!D$46)))</f>
        <v/>
      </c>
      <c r="R11" s="176"/>
      <c r="S11" s="61" t="str">
        <f>IF(R11="","",IF($E11="K",INT('Punkteberechnung Männer'!B$48*((100*R11-'Punkteberechnung Männer'!C$48)/100)^'Punkteberechnung Männer'!D$48),INT('Punkteberechnung Frauen'!B$47*((100*R11-'Punkteberechnung Frauen'!C$47)/100)^'Punkteberechnung Frauen'!D$47)))</f>
        <v/>
      </c>
      <c r="T11" s="176"/>
      <c r="U11" s="61" t="str">
        <f>IF(T11="","",IF($E11="K",INT('Punkteberechnung Männer'!B$20*(('Punkteberechnung Männer'!C$20-V11)/100)^'Punkteberechnung Männer'!D$20),INT('Punkteberechnung Frauen'!B$20*(('Punkteberechnung Frauen'!C$20-V11)/100)^'Punkteberechnung Frauen'!D$20)))</f>
        <v/>
      </c>
      <c r="V11" s="253">
        <f t="shared" si="0"/>
        <v>0</v>
      </c>
      <c r="W11" s="32">
        <f t="shared" si="1"/>
        <v>0</v>
      </c>
      <c r="X11" s="33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24"/>
    </row>
    <row r="12" spans="1:59" s="25" customFormat="1" ht="15.95" customHeight="1" x14ac:dyDescent="0.2">
      <c r="A12" s="31"/>
      <c r="B12" s="234"/>
      <c r="C12" s="27"/>
      <c r="D12" s="239"/>
      <c r="E12" s="236"/>
      <c r="F12" s="176"/>
      <c r="G12" s="61" t="str">
        <f>IF(F12="","",IF($E12="K",INT('Punkteberechnung Männer'!B$13*(('Punkteberechnung Männer'!C$13-100*F12)/100)^'Punkteberechnung Männer'!$D$13),INT('Punkteberechnung Frauen'!B$13*(('Punkteberechnung Frauen'!C$13-100*F12)/100)^'Punkteberechnung Frauen'!$D$13)))</f>
        <v/>
      </c>
      <c r="H12" s="176"/>
      <c r="I12" s="61" t="str">
        <f>IF(H12="","",IF($E12="K",INT('Punkteberechnung Männer'!B$40*((100*H12-'Punkteberechnung Männer'!C$40)/100)^'Punkteberechnung Männer'!D$40),INT('Punkteberechnung Frauen'!B$39*((100*H12-'Punkteberechnung Frauen'!C$39)/100)^'Punkteberechnung Frauen'!D$39)))</f>
        <v/>
      </c>
      <c r="J12" s="176"/>
      <c r="K12" s="61" t="str">
        <f>IF(J12="","",IF($E12="K",INT('Punkteberechnung Männer'!B$38*((100*J12-'Punkteberechnung Männer'!C$38)/100)^'Punkteberechnung Männer'!D$38),INT('Punkteberechnung Frauen'!B$37*((100*J12-'Punkteberechnung Frauen'!C$37)/100)^'Punkteberechnung Frauen'!D$37)))</f>
        <v/>
      </c>
      <c r="L12" s="176"/>
      <c r="M12" s="61" t="str">
        <f>IF(L12="","",IF($E12="K",INT('Punkteberechnung Männer'!B$46*((100*L12-'Punkteberechnung Männer'!C$46)/100)^'Punkteberechnung Männer'!D$46),INT('Punkteberechnung Frauen'!B$45*((100*L12-'Punkteberechnung Frauen'!C$45)/100)^'Punkteberechnung Frauen'!D$45)))</f>
        <v/>
      </c>
      <c r="N12" s="176"/>
      <c r="O12" s="61" t="str">
        <f>IF(N12="","",IF($E12="K",INT('Punkteberechnung Männer'!B$42*((100*N12-'Punkteberechnung Männer'!C$42)/100)^'Punkteberechnung Männer'!D$42),INT('Punkteberechnung Frauen'!B$41*((100*N12-'Punkteberechnung Frauen'!C$41)/100)^'Punkteberechnung Frauen'!D$41)))</f>
        <v/>
      </c>
      <c r="P12" s="176"/>
      <c r="Q12" s="61" t="str">
        <f>IF(P12="","",IF($E12="K",INT('Punkteberechnung Männer'!B$47*((100*P12-'Punkteberechnung Männer'!C$47)/100)^'Punkteberechnung Männer'!D$47),INT('Punkteberechnung Frauen'!B$46*((100*P12-'Punkteberechnung Frauen'!C$46)/100)^'Punkteberechnung Frauen'!D$46)))</f>
        <v/>
      </c>
      <c r="R12" s="176"/>
      <c r="S12" s="61" t="str">
        <f>IF(R12="","",IF($E12="K",INT('Punkteberechnung Männer'!B$48*((100*R12-'Punkteberechnung Männer'!C$48)/100)^'Punkteberechnung Männer'!D$48),INT('Punkteberechnung Frauen'!B$47*((100*R12-'Punkteberechnung Frauen'!C$47)/100)^'Punkteberechnung Frauen'!D$47)))</f>
        <v/>
      </c>
      <c r="T12" s="176"/>
      <c r="U12" s="61" t="str">
        <f>IF(T12="","",IF($E12="K",INT('Punkteberechnung Männer'!B$20*(('Punkteberechnung Männer'!C$20-V12)/100)^'Punkteberechnung Männer'!D$20),INT('Punkteberechnung Frauen'!B$20*(('Punkteberechnung Frauen'!C$20-V12)/100)^'Punkteberechnung Frauen'!D$20)))</f>
        <v/>
      </c>
      <c r="V12" s="253">
        <f t="shared" si="0"/>
        <v>0</v>
      </c>
      <c r="W12" s="32">
        <f t="shared" si="1"/>
        <v>0</v>
      </c>
      <c r="X12" s="33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24"/>
    </row>
    <row r="13" spans="1:59" s="25" customFormat="1" ht="15.95" customHeight="1" x14ac:dyDescent="0.2">
      <c r="A13" s="31"/>
      <c r="B13" s="234"/>
      <c r="C13" s="27"/>
      <c r="D13" s="239"/>
      <c r="E13" s="236"/>
      <c r="F13" s="176"/>
      <c r="G13" s="61" t="str">
        <f>IF(F13="","",IF($E13="K",INT('Punkteberechnung Männer'!B$13*(('Punkteberechnung Männer'!C$13-100*F13)/100)^'Punkteberechnung Männer'!$D$13),INT('Punkteberechnung Frauen'!B$13*(('Punkteberechnung Frauen'!C$13-100*F13)/100)^'Punkteberechnung Frauen'!$D$13)))</f>
        <v/>
      </c>
      <c r="H13" s="176"/>
      <c r="I13" s="61" t="str">
        <f>IF(H13="","",IF($E13="K",INT('Punkteberechnung Männer'!B$40*((100*H13-'Punkteberechnung Männer'!C$40)/100)^'Punkteberechnung Männer'!D$40),INT('Punkteberechnung Frauen'!B$39*((100*H13-'Punkteberechnung Frauen'!C$39)/100)^'Punkteberechnung Frauen'!D$39)))</f>
        <v/>
      </c>
      <c r="J13" s="176"/>
      <c r="K13" s="61" t="str">
        <f>IF(J13="","",IF($E13="K",INT('Punkteberechnung Männer'!B$38*((100*J13-'Punkteberechnung Männer'!C$38)/100)^'Punkteberechnung Männer'!D$38),INT('Punkteberechnung Frauen'!B$37*((100*J13-'Punkteberechnung Frauen'!C$37)/100)^'Punkteberechnung Frauen'!D$37)))</f>
        <v/>
      </c>
      <c r="L13" s="176"/>
      <c r="M13" s="61" t="str">
        <f>IF(L13="","",IF($E13="K",INT('Punkteberechnung Männer'!B$46*((100*L13-'Punkteberechnung Männer'!C$46)/100)^'Punkteberechnung Männer'!D$46),INT('Punkteberechnung Frauen'!B$45*((100*L13-'Punkteberechnung Frauen'!C$45)/100)^'Punkteberechnung Frauen'!D$45)))</f>
        <v/>
      </c>
      <c r="N13" s="176"/>
      <c r="O13" s="61" t="str">
        <f>IF(N13="","",IF($E13="K",INT('Punkteberechnung Männer'!B$42*((100*N13-'Punkteberechnung Männer'!C$42)/100)^'Punkteberechnung Männer'!D$42),INT('Punkteberechnung Frauen'!B$41*((100*N13-'Punkteberechnung Frauen'!C$41)/100)^'Punkteberechnung Frauen'!D$41)))</f>
        <v/>
      </c>
      <c r="P13" s="176"/>
      <c r="Q13" s="61" t="str">
        <f>IF(P13="","",IF($E13="K",INT('Punkteberechnung Männer'!B$47*((100*P13-'Punkteberechnung Männer'!C$47)/100)^'Punkteberechnung Männer'!D$47),INT('Punkteberechnung Frauen'!B$46*((100*P13-'Punkteberechnung Frauen'!C$46)/100)^'Punkteberechnung Frauen'!D$46)))</f>
        <v/>
      </c>
      <c r="R13" s="176"/>
      <c r="S13" s="61" t="str">
        <f>IF(R13="","",IF($E13="K",INT('Punkteberechnung Männer'!B$48*((100*R13-'Punkteberechnung Männer'!C$48)/100)^'Punkteberechnung Männer'!D$48),INT('Punkteberechnung Frauen'!B$47*((100*R13-'Punkteberechnung Frauen'!C$47)/100)^'Punkteberechnung Frauen'!D$47)))</f>
        <v/>
      </c>
      <c r="T13" s="176"/>
      <c r="U13" s="61" t="str">
        <f>IF(T13="","",IF($E13="K",INT('Punkteberechnung Männer'!B$20*(('Punkteberechnung Männer'!C$20-V13)/100)^'Punkteberechnung Männer'!D$20),INT('Punkteberechnung Frauen'!B$20*(('Punkteberechnung Frauen'!C$20-V13)/100)^'Punkteberechnung Frauen'!D$20)))</f>
        <v/>
      </c>
      <c r="V13" s="253">
        <f t="shared" si="0"/>
        <v>0</v>
      </c>
      <c r="W13" s="32">
        <f t="shared" si="1"/>
        <v>0</v>
      </c>
      <c r="X13" s="33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24"/>
    </row>
    <row r="14" spans="1:59" s="25" customFormat="1" ht="15.95" customHeight="1" x14ac:dyDescent="0.2">
      <c r="A14" s="31"/>
      <c r="B14" s="234"/>
      <c r="C14" s="27"/>
      <c r="D14" s="239"/>
      <c r="E14" s="236"/>
      <c r="F14" s="176"/>
      <c r="G14" s="61" t="str">
        <f>IF(F14="","",IF($E14="K",INT('Punkteberechnung Männer'!B$13*(('Punkteberechnung Männer'!C$13-100*F14)/100)^'Punkteberechnung Männer'!$D$13),INT('Punkteberechnung Frauen'!B$13*(('Punkteberechnung Frauen'!C$13-100*F14)/100)^'Punkteberechnung Frauen'!$D$13)))</f>
        <v/>
      </c>
      <c r="H14" s="176"/>
      <c r="I14" s="61" t="str">
        <f>IF(H14="","",IF($E14="K",INT('Punkteberechnung Männer'!B$40*((100*H14-'Punkteberechnung Männer'!C$40)/100)^'Punkteberechnung Männer'!D$40),INT('Punkteberechnung Frauen'!B$39*((100*H14-'Punkteberechnung Frauen'!C$39)/100)^'Punkteberechnung Frauen'!D$39)))</f>
        <v/>
      </c>
      <c r="J14" s="176"/>
      <c r="K14" s="61" t="str">
        <f>IF(J14="","",IF($E14="K",INT('Punkteberechnung Männer'!B$38*((100*J14-'Punkteberechnung Männer'!C$38)/100)^'Punkteberechnung Männer'!D$38),INT('Punkteberechnung Frauen'!B$37*((100*J14-'Punkteberechnung Frauen'!C$37)/100)^'Punkteberechnung Frauen'!D$37)))</f>
        <v/>
      </c>
      <c r="L14" s="176"/>
      <c r="M14" s="61" t="str">
        <f>IF(L14="","",IF($E14="K",INT('Punkteberechnung Männer'!B$46*((100*L14-'Punkteberechnung Männer'!C$46)/100)^'Punkteberechnung Männer'!D$46),INT('Punkteberechnung Frauen'!B$45*((100*L14-'Punkteberechnung Frauen'!C$45)/100)^'Punkteberechnung Frauen'!D$45)))</f>
        <v/>
      </c>
      <c r="N14" s="176"/>
      <c r="O14" s="61" t="str">
        <f>IF(N14="","",IF($E14="K",INT('Punkteberechnung Männer'!B$42*((100*N14-'Punkteberechnung Männer'!C$42)/100)^'Punkteberechnung Männer'!D$42),INT('Punkteberechnung Frauen'!B$41*((100*N14-'Punkteberechnung Frauen'!C$41)/100)^'Punkteberechnung Frauen'!D$41)))</f>
        <v/>
      </c>
      <c r="P14" s="176"/>
      <c r="Q14" s="61" t="str">
        <f>IF(P14="","",IF($E14="K",INT('Punkteberechnung Männer'!B$47*((100*P14-'Punkteberechnung Männer'!C$47)/100)^'Punkteberechnung Männer'!D$47),INT('Punkteberechnung Frauen'!B$46*((100*P14-'Punkteberechnung Frauen'!C$46)/100)^'Punkteberechnung Frauen'!D$46)))</f>
        <v/>
      </c>
      <c r="R14" s="176"/>
      <c r="S14" s="61" t="str">
        <f>IF(R14="","",IF($E14="K",INT('Punkteberechnung Männer'!B$48*((100*R14-'Punkteberechnung Männer'!C$48)/100)^'Punkteberechnung Männer'!D$48),INT('Punkteberechnung Frauen'!B$47*((100*R14-'Punkteberechnung Frauen'!C$47)/100)^'Punkteberechnung Frauen'!D$47)))</f>
        <v/>
      </c>
      <c r="T14" s="176"/>
      <c r="U14" s="61" t="str">
        <f>IF(T14="","",IF($E14="K",INT('Punkteberechnung Männer'!B$20*(('Punkteberechnung Männer'!C$20-V14)/100)^'Punkteberechnung Männer'!D$20),INT('Punkteberechnung Frauen'!B$20*(('Punkteberechnung Frauen'!C$20-V14)/100)^'Punkteberechnung Frauen'!D$20)))</f>
        <v/>
      </c>
      <c r="V14" s="253">
        <f t="shared" si="0"/>
        <v>0</v>
      </c>
      <c r="W14" s="32">
        <f t="shared" si="1"/>
        <v>0</v>
      </c>
      <c r="X14" s="33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24"/>
    </row>
    <row r="15" spans="1:59" s="25" customFormat="1" ht="15.95" customHeight="1" x14ac:dyDescent="0.2">
      <c r="A15" s="31"/>
      <c r="B15" s="234"/>
      <c r="C15" s="27"/>
      <c r="D15" s="239"/>
      <c r="E15" s="236"/>
      <c r="F15" s="176"/>
      <c r="G15" s="61" t="str">
        <f>IF(F15="","",IF($E15="K",INT('Punkteberechnung Männer'!B$13*(('Punkteberechnung Männer'!C$13-100*F15)/100)^'Punkteberechnung Männer'!$D$13),INT('Punkteberechnung Frauen'!B$13*(('Punkteberechnung Frauen'!C$13-100*F15)/100)^'Punkteberechnung Frauen'!$D$13)))</f>
        <v/>
      </c>
      <c r="H15" s="176"/>
      <c r="I15" s="61" t="str">
        <f>IF(H15="","",IF($E15="K",INT('Punkteberechnung Männer'!B$40*((100*H15-'Punkteberechnung Männer'!C$40)/100)^'Punkteberechnung Männer'!D$40),INT('Punkteberechnung Frauen'!B$39*((100*H15-'Punkteberechnung Frauen'!C$39)/100)^'Punkteberechnung Frauen'!D$39)))</f>
        <v/>
      </c>
      <c r="J15" s="176"/>
      <c r="K15" s="61" t="str">
        <f>IF(J15="","",IF($E15="K",INT('Punkteberechnung Männer'!B$38*((100*J15-'Punkteberechnung Männer'!C$38)/100)^'Punkteberechnung Männer'!D$38),INT('Punkteberechnung Frauen'!B$37*((100*J15-'Punkteberechnung Frauen'!C$37)/100)^'Punkteberechnung Frauen'!D$37)))</f>
        <v/>
      </c>
      <c r="L15" s="176"/>
      <c r="M15" s="61" t="str">
        <f>IF(L15="","",IF($E15="K",INT('Punkteberechnung Männer'!B$46*((100*L15-'Punkteberechnung Männer'!C$46)/100)^'Punkteberechnung Männer'!D$46),INT('Punkteberechnung Frauen'!B$45*((100*L15-'Punkteberechnung Frauen'!C$45)/100)^'Punkteberechnung Frauen'!D$45)))</f>
        <v/>
      </c>
      <c r="N15" s="176"/>
      <c r="O15" s="61" t="str">
        <f>IF(N15="","",IF($E15="K",INT('Punkteberechnung Männer'!B$42*((100*N15-'Punkteberechnung Männer'!C$42)/100)^'Punkteberechnung Männer'!D$42),INT('Punkteberechnung Frauen'!B$41*((100*N15-'Punkteberechnung Frauen'!C$41)/100)^'Punkteberechnung Frauen'!D$41)))</f>
        <v/>
      </c>
      <c r="P15" s="176"/>
      <c r="Q15" s="61" t="str">
        <f>IF(P15="","",IF($E15="K",INT('Punkteberechnung Männer'!B$47*((100*P15-'Punkteberechnung Männer'!C$47)/100)^'Punkteberechnung Männer'!D$47),INT('Punkteberechnung Frauen'!B$46*((100*P15-'Punkteberechnung Frauen'!C$46)/100)^'Punkteberechnung Frauen'!D$46)))</f>
        <v/>
      </c>
      <c r="R15" s="176"/>
      <c r="S15" s="61" t="str">
        <f>IF(R15="","",IF($E15="K",INT('Punkteberechnung Männer'!B$48*((100*R15-'Punkteberechnung Männer'!C$48)/100)^'Punkteberechnung Männer'!D$48),INT('Punkteberechnung Frauen'!B$47*((100*R15-'Punkteberechnung Frauen'!C$47)/100)^'Punkteberechnung Frauen'!D$47)))</f>
        <v/>
      </c>
      <c r="T15" s="176"/>
      <c r="U15" s="61" t="str">
        <f>IF(T15="","",IF($E15="K",INT('Punkteberechnung Männer'!B$20*(('Punkteberechnung Männer'!C$20-V15)/100)^'Punkteberechnung Männer'!D$20),INT('Punkteberechnung Frauen'!B$20*(('Punkteberechnung Frauen'!C$20-V15)/100)^'Punkteberechnung Frauen'!D$20)))</f>
        <v/>
      </c>
      <c r="V15" s="253">
        <f t="shared" si="0"/>
        <v>0</v>
      </c>
      <c r="W15" s="32">
        <f t="shared" si="1"/>
        <v>0</v>
      </c>
      <c r="X15" s="33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24"/>
    </row>
    <row r="16" spans="1:59" s="25" customFormat="1" ht="15.95" customHeight="1" x14ac:dyDescent="0.2">
      <c r="A16" s="31"/>
      <c r="B16" s="234"/>
      <c r="C16" s="27"/>
      <c r="D16" s="239"/>
      <c r="E16" s="236"/>
      <c r="F16" s="176"/>
      <c r="G16" s="61" t="str">
        <f>IF(F16="","",IF($E16="K",INT('Punkteberechnung Männer'!B$13*(('Punkteberechnung Männer'!C$13-100*F16)/100)^'Punkteberechnung Männer'!$D$13),INT('Punkteberechnung Frauen'!B$13*(('Punkteberechnung Frauen'!C$13-100*F16)/100)^'Punkteberechnung Frauen'!$D$13)))</f>
        <v/>
      </c>
      <c r="H16" s="177"/>
      <c r="I16" s="61" t="str">
        <f>IF(H16="","",IF($E16="K",INT('Punkteberechnung Männer'!B$40*((100*H16-'Punkteberechnung Männer'!C$40)/100)^'Punkteberechnung Männer'!D$40),INT('Punkteberechnung Frauen'!B$39*((100*H16-'Punkteberechnung Frauen'!C$39)/100)^'Punkteberechnung Frauen'!D$39)))</f>
        <v/>
      </c>
      <c r="J16" s="177"/>
      <c r="K16" s="61" t="str">
        <f>IF(J16="","",IF($E16="K",INT('Punkteberechnung Männer'!B$38*((100*J16-'Punkteberechnung Männer'!C$38)/100)^'Punkteberechnung Männer'!D$38),INT('Punkteberechnung Frauen'!B$37*((100*J16-'Punkteberechnung Frauen'!C$37)/100)^'Punkteberechnung Frauen'!D$37)))</f>
        <v/>
      </c>
      <c r="L16" s="177"/>
      <c r="M16" s="61" t="str">
        <f>IF(L16="","",IF($E16="K",INT('Punkteberechnung Männer'!B$46*((100*L16-'Punkteberechnung Männer'!C$46)/100)^'Punkteberechnung Männer'!D$46),INT('Punkteberechnung Frauen'!B$45*((100*L16-'Punkteberechnung Frauen'!C$45)/100)^'Punkteberechnung Frauen'!D$45)))</f>
        <v/>
      </c>
      <c r="N16" s="177"/>
      <c r="O16" s="61" t="str">
        <f>IF(N16="","",IF($E16="K",INT('Punkteberechnung Männer'!B$42*((100*N16-'Punkteberechnung Männer'!C$42)/100)^'Punkteberechnung Männer'!D$42),INT('Punkteberechnung Frauen'!B$41*((100*N16-'Punkteberechnung Frauen'!C$41)/100)^'Punkteberechnung Frauen'!D$41)))</f>
        <v/>
      </c>
      <c r="P16" s="177"/>
      <c r="Q16" s="61" t="str">
        <f>IF(P16="","",IF($E16="K",INT('Punkteberechnung Männer'!B$47*((100*P16-'Punkteberechnung Männer'!C$47)/100)^'Punkteberechnung Männer'!D$47),INT('Punkteberechnung Frauen'!B$46*((100*P16-'Punkteberechnung Frauen'!C$46)/100)^'Punkteberechnung Frauen'!D$46)))</f>
        <v/>
      </c>
      <c r="R16" s="177"/>
      <c r="S16" s="61" t="str">
        <f>IF(R16="","",IF($E16="K",INT('Punkteberechnung Männer'!B$48*((100*R16-'Punkteberechnung Männer'!C$48)/100)^'Punkteberechnung Männer'!D$48),INT('Punkteberechnung Frauen'!B$47*((100*R16-'Punkteberechnung Frauen'!C$47)/100)^'Punkteberechnung Frauen'!D$47)))</f>
        <v/>
      </c>
      <c r="T16" s="243"/>
      <c r="U16" s="61" t="str">
        <f>IF(T16="","",IF($E16="K",INT('Punkteberechnung Männer'!B$20*(('Punkteberechnung Männer'!C$20-V16)/100)^'Punkteberechnung Männer'!D$20),INT('Punkteberechnung Frauen'!B$20*(('Punkteberechnung Frauen'!C$20-V16)/100)^'Punkteberechnung Frauen'!D$20)))</f>
        <v/>
      </c>
      <c r="V16" s="253">
        <f t="shared" si="0"/>
        <v>0</v>
      </c>
      <c r="W16" s="32">
        <f t="shared" si="1"/>
        <v>0</v>
      </c>
      <c r="X16" s="33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24"/>
    </row>
    <row r="17" spans="1:60" s="25" customFormat="1" ht="15.95" customHeight="1" x14ac:dyDescent="0.2">
      <c r="A17" s="31"/>
      <c r="B17" s="234"/>
      <c r="C17" s="27"/>
      <c r="D17" s="239"/>
      <c r="E17" s="236"/>
      <c r="F17" s="176"/>
      <c r="G17" s="61" t="str">
        <f>IF(F17="","",IF($E17="K",INT('Punkteberechnung Männer'!B$13*(('Punkteberechnung Männer'!C$13-100*F17)/100)^'Punkteberechnung Männer'!$D$13),INT('Punkteberechnung Frauen'!B$13*(('Punkteberechnung Frauen'!C$13-100*F17)/100)^'Punkteberechnung Frauen'!$D$13)))</f>
        <v/>
      </c>
      <c r="H17" s="177"/>
      <c r="I17" s="61" t="str">
        <f>IF(H17="","",IF($E17="K",INT('Punkteberechnung Männer'!B$40*((100*H17-'Punkteberechnung Männer'!C$40)/100)^'Punkteberechnung Männer'!D$40),INT('Punkteberechnung Frauen'!B$39*((100*H17-'Punkteberechnung Frauen'!C$39)/100)^'Punkteberechnung Frauen'!D$39)))</f>
        <v/>
      </c>
      <c r="J17" s="177"/>
      <c r="K17" s="61" t="str">
        <f>IF(J17="","",IF($E17="K",INT('Punkteberechnung Männer'!B$38*((100*J17-'Punkteberechnung Männer'!C$38)/100)^'Punkteberechnung Männer'!D$38),INT('Punkteberechnung Frauen'!B$37*((100*J17-'Punkteberechnung Frauen'!C$37)/100)^'Punkteberechnung Frauen'!D$37)))</f>
        <v/>
      </c>
      <c r="L17" s="177"/>
      <c r="M17" s="61" t="str">
        <f>IF(L17="","",IF($E17="K",INT('Punkteberechnung Männer'!B$46*((100*L17-'Punkteberechnung Männer'!C$46)/100)^'Punkteberechnung Männer'!D$46),INT('Punkteberechnung Frauen'!B$45*((100*L17-'Punkteberechnung Frauen'!C$45)/100)^'Punkteberechnung Frauen'!D$45)))</f>
        <v/>
      </c>
      <c r="N17" s="177"/>
      <c r="O17" s="61" t="str">
        <f>IF(N17="","",IF($E17="K",INT('Punkteberechnung Männer'!B$42*((100*N17-'Punkteberechnung Männer'!C$42)/100)^'Punkteberechnung Männer'!D$42),INT('Punkteberechnung Frauen'!B$41*((100*N17-'Punkteberechnung Frauen'!C$41)/100)^'Punkteberechnung Frauen'!D$41)))</f>
        <v/>
      </c>
      <c r="P17" s="177"/>
      <c r="Q17" s="61" t="str">
        <f>IF(P17="","",IF($E17="K",INT('Punkteberechnung Männer'!B$47*((100*P17-'Punkteberechnung Männer'!C$47)/100)^'Punkteberechnung Männer'!D$47),INT('Punkteberechnung Frauen'!B$46*((100*P17-'Punkteberechnung Frauen'!C$46)/100)^'Punkteberechnung Frauen'!D$46)))</f>
        <v/>
      </c>
      <c r="R17" s="177"/>
      <c r="S17" s="61" t="str">
        <f>IF(R17="","",IF($E17="K",INT('Punkteberechnung Männer'!B$48*((100*R17-'Punkteberechnung Männer'!C$48)/100)^'Punkteberechnung Männer'!D$48),INT('Punkteberechnung Frauen'!B$47*((100*R17-'Punkteberechnung Frauen'!C$47)/100)^'Punkteberechnung Frauen'!D$47)))</f>
        <v/>
      </c>
      <c r="T17" s="243"/>
      <c r="U17" s="61" t="str">
        <f>IF(T17="","",IF($E17="K",INT('Punkteberechnung Männer'!B$20*(('Punkteberechnung Männer'!C$20-V17)/100)^'Punkteberechnung Männer'!D$20),INT('Punkteberechnung Frauen'!B$20*(('Punkteberechnung Frauen'!C$20-V17)/100)^'Punkteberechnung Frauen'!D$20)))</f>
        <v/>
      </c>
      <c r="V17" s="253">
        <f t="shared" si="0"/>
        <v>0</v>
      </c>
      <c r="W17" s="32">
        <f t="shared" si="1"/>
        <v>0</v>
      </c>
      <c r="X17" s="33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24"/>
    </row>
    <row r="18" spans="1:60" s="25" customFormat="1" ht="15.95" customHeight="1" x14ac:dyDescent="0.2">
      <c r="A18" s="31"/>
      <c r="B18" s="234"/>
      <c r="C18" s="27"/>
      <c r="D18" s="239"/>
      <c r="E18" s="236"/>
      <c r="F18" s="176"/>
      <c r="G18" s="61" t="str">
        <f>IF(F18="","",IF($E18="K",INT('Punkteberechnung Männer'!B$13*(('Punkteberechnung Männer'!C$13-100*F18)/100)^'Punkteberechnung Männer'!$D$13),INT('Punkteberechnung Frauen'!B$13*(('Punkteberechnung Frauen'!C$13-100*F18)/100)^'Punkteberechnung Frauen'!$D$13)))</f>
        <v/>
      </c>
      <c r="H18" s="177"/>
      <c r="I18" s="61" t="str">
        <f>IF(H18="","",IF($E18="K",INT('Punkteberechnung Männer'!B$40*((100*H18-'Punkteberechnung Männer'!C$40)/100)^'Punkteberechnung Männer'!D$40),INT('Punkteberechnung Frauen'!B$39*((100*H18-'Punkteberechnung Frauen'!C$39)/100)^'Punkteberechnung Frauen'!D$39)))</f>
        <v/>
      </c>
      <c r="J18" s="177"/>
      <c r="K18" s="61" t="str">
        <f>IF(J18="","",IF($E18="K",INT('Punkteberechnung Männer'!B$38*((100*J18-'Punkteberechnung Männer'!C$38)/100)^'Punkteberechnung Männer'!D$38),INT('Punkteberechnung Frauen'!B$37*((100*J18-'Punkteberechnung Frauen'!C$37)/100)^'Punkteberechnung Frauen'!D$37)))</f>
        <v/>
      </c>
      <c r="L18" s="177"/>
      <c r="M18" s="61" t="str">
        <f>IF(L18="","",IF($E18="K",INT('Punkteberechnung Männer'!B$46*((100*L18-'Punkteberechnung Männer'!C$46)/100)^'Punkteberechnung Männer'!D$46),INT('Punkteberechnung Frauen'!B$45*((100*L18-'Punkteberechnung Frauen'!C$45)/100)^'Punkteberechnung Frauen'!D$45)))</f>
        <v/>
      </c>
      <c r="N18" s="177"/>
      <c r="O18" s="61" t="str">
        <f>IF(N18="","",IF($E18="K",INT('Punkteberechnung Männer'!B$42*((100*N18-'Punkteberechnung Männer'!C$42)/100)^'Punkteberechnung Männer'!D$42),INT('Punkteberechnung Frauen'!B$41*((100*N18-'Punkteberechnung Frauen'!C$41)/100)^'Punkteberechnung Frauen'!D$41)))</f>
        <v/>
      </c>
      <c r="P18" s="177"/>
      <c r="Q18" s="61" t="str">
        <f>IF(P18="","",IF($E18="K",INT('Punkteberechnung Männer'!B$47*((100*P18-'Punkteberechnung Männer'!C$47)/100)^'Punkteberechnung Männer'!D$47),INT('Punkteberechnung Frauen'!B$46*((100*P18-'Punkteberechnung Frauen'!C$46)/100)^'Punkteberechnung Frauen'!D$46)))</f>
        <v/>
      </c>
      <c r="R18" s="177"/>
      <c r="S18" s="61" t="str">
        <f>IF(R18="","",IF($E18="K",INT('Punkteberechnung Männer'!B$48*((100*R18-'Punkteberechnung Männer'!C$48)/100)^'Punkteberechnung Männer'!D$48),INT('Punkteberechnung Frauen'!B$47*((100*R18-'Punkteberechnung Frauen'!C$47)/100)^'Punkteberechnung Frauen'!D$47)))</f>
        <v/>
      </c>
      <c r="T18" s="243"/>
      <c r="U18" s="61" t="str">
        <f>IF(T18="","",IF($E18="K",INT('Punkteberechnung Männer'!B$20*(('Punkteberechnung Männer'!C$20-V18)/100)^'Punkteberechnung Männer'!D$20),INT('Punkteberechnung Frauen'!B$20*(('Punkteberechnung Frauen'!C$20-V18)/100)^'Punkteberechnung Frauen'!D$20)))</f>
        <v/>
      </c>
      <c r="V18" s="253">
        <f t="shared" si="0"/>
        <v>0</v>
      </c>
      <c r="W18" s="32">
        <f t="shared" si="1"/>
        <v>0</v>
      </c>
      <c r="X18" s="33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24"/>
    </row>
    <row r="19" spans="1:60" s="25" customFormat="1" ht="15.95" customHeight="1" x14ac:dyDescent="0.2">
      <c r="A19" s="31"/>
      <c r="B19" s="234"/>
      <c r="C19" s="27"/>
      <c r="D19" s="239"/>
      <c r="E19" s="236"/>
      <c r="F19" s="176"/>
      <c r="G19" s="61" t="str">
        <f>IF(F19="","",IF($E19="K",INT('Punkteberechnung Männer'!B$13*(('Punkteberechnung Männer'!C$13-100*F19)/100)^'Punkteberechnung Männer'!$D$13),INT('Punkteberechnung Frauen'!B$13*(('Punkteberechnung Frauen'!C$13-100*F19)/100)^'Punkteberechnung Frauen'!$D$13)))</f>
        <v/>
      </c>
      <c r="H19" s="177"/>
      <c r="I19" s="61" t="str">
        <f>IF(H19="","",IF($E19="K",INT('Punkteberechnung Männer'!B$40*((100*H19-'Punkteberechnung Männer'!C$40)/100)^'Punkteberechnung Männer'!D$40),INT('Punkteberechnung Frauen'!B$39*((100*H19-'Punkteberechnung Frauen'!C$39)/100)^'Punkteberechnung Frauen'!D$39)))</f>
        <v/>
      </c>
      <c r="J19" s="177"/>
      <c r="K19" s="61" t="str">
        <f>IF(J19="","",IF($E19="K",INT('Punkteberechnung Männer'!B$38*((100*J19-'Punkteberechnung Männer'!C$38)/100)^'Punkteberechnung Männer'!D$38),INT('Punkteberechnung Frauen'!B$37*((100*J19-'Punkteberechnung Frauen'!C$37)/100)^'Punkteberechnung Frauen'!D$37)))</f>
        <v/>
      </c>
      <c r="L19" s="177"/>
      <c r="M19" s="61" t="str">
        <f>IF(L19="","",IF($E19="K",INT('Punkteberechnung Männer'!B$46*((100*L19-'Punkteberechnung Männer'!C$46)/100)^'Punkteberechnung Männer'!D$46),INT('Punkteberechnung Frauen'!B$45*((100*L19-'Punkteberechnung Frauen'!C$45)/100)^'Punkteberechnung Frauen'!D$45)))</f>
        <v/>
      </c>
      <c r="N19" s="177"/>
      <c r="O19" s="61" t="str">
        <f>IF(N19="","",IF($E19="K",INT('Punkteberechnung Männer'!B$42*((100*N19-'Punkteberechnung Männer'!C$42)/100)^'Punkteberechnung Männer'!D$42),INT('Punkteberechnung Frauen'!B$41*((100*N19-'Punkteberechnung Frauen'!C$41)/100)^'Punkteberechnung Frauen'!D$41)))</f>
        <v/>
      </c>
      <c r="P19" s="177"/>
      <c r="Q19" s="61" t="str">
        <f>IF(P19="","",IF($E19="K",INT('Punkteberechnung Männer'!B$47*((100*P19-'Punkteberechnung Männer'!C$47)/100)^'Punkteberechnung Männer'!D$47),INT('Punkteberechnung Frauen'!B$46*((100*P19-'Punkteberechnung Frauen'!C$46)/100)^'Punkteberechnung Frauen'!D$46)))</f>
        <v/>
      </c>
      <c r="R19" s="177"/>
      <c r="S19" s="61" t="str">
        <f>IF(R19="","",IF($E19="K",INT('Punkteberechnung Männer'!B$48*((100*R19-'Punkteberechnung Männer'!C$48)/100)^'Punkteberechnung Männer'!D$48),INT('Punkteberechnung Frauen'!B$47*((100*R19-'Punkteberechnung Frauen'!C$47)/100)^'Punkteberechnung Frauen'!D$47)))</f>
        <v/>
      </c>
      <c r="T19" s="243"/>
      <c r="U19" s="61" t="str">
        <f>IF(T19="","",IF($E19="K",INT('Punkteberechnung Männer'!B$20*(('Punkteberechnung Männer'!C$20-V19)/100)^'Punkteberechnung Männer'!D$20),INT('Punkteberechnung Frauen'!B$20*(('Punkteberechnung Frauen'!C$20-V19)/100)^'Punkteberechnung Frauen'!D$20)))</f>
        <v/>
      </c>
      <c r="V19" s="253">
        <f t="shared" si="0"/>
        <v>0</v>
      </c>
      <c r="W19" s="32">
        <f t="shared" si="1"/>
        <v>0</v>
      </c>
      <c r="X19" s="33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24"/>
    </row>
    <row r="20" spans="1:60" s="25" customFormat="1" ht="15.95" customHeight="1" x14ac:dyDescent="0.2">
      <c r="A20" s="31"/>
      <c r="B20" s="234"/>
      <c r="C20" s="27"/>
      <c r="D20" s="239"/>
      <c r="E20" s="236"/>
      <c r="F20" s="176"/>
      <c r="G20" s="61" t="str">
        <f>IF(F20="","",IF($E20="K",INT('Punkteberechnung Männer'!B$13*(('Punkteberechnung Männer'!C$13-100*F20)/100)^'Punkteberechnung Männer'!$D$13),INT('Punkteberechnung Frauen'!B$13*(('Punkteberechnung Frauen'!C$13-100*F20)/100)^'Punkteberechnung Frauen'!$D$13)))</f>
        <v/>
      </c>
      <c r="H20" s="177"/>
      <c r="I20" s="61" t="str">
        <f>IF(H20="","",IF($E20="K",INT('Punkteberechnung Männer'!B$40*((100*H20-'Punkteberechnung Männer'!C$40)/100)^'Punkteberechnung Männer'!D$40),INT('Punkteberechnung Frauen'!B$39*((100*H20-'Punkteberechnung Frauen'!C$39)/100)^'Punkteberechnung Frauen'!D$39)))</f>
        <v/>
      </c>
      <c r="J20" s="177"/>
      <c r="K20" s="61" t="str">
        <f>IF(J20="","",IF($E20="K",INT('Punkteberechnung Männer'!B$38*((100*J20-'Punkteberechnung Männer'!C$38)/100)^'Punkteberechnung Männer'!D$38),INT('Punkteberechnung Frauen'!B$37*((100*J20-'Punkteberechnung Frauen'!C$37)/100)^'Punkteberechnung Frauen'!D$37)))</f>
        <v/>
      </c>
      <c r="L20" s="177"/>
      <c r="M20" s="61" t="str">
        <f>IF(L20="","",IF($E20="K",INT('Punkteberechnung Männer'!B$46*((100*L20-'Punkteberechnung Männer'!C$46)/100)^'Punkteberechnung Männer'!D$46),INT('Punkteberechnung Frauen'!B$45*((100*L20-'Punkteberechnung Frauen'!C$45)/100)^'Punkteberechnung Frauen'!D$45)))</f>
        <v/>
      </c>
      <c r="N20" s="177"/>
      <c r="O20" s="61" t="str">
        <f>IF(N20="","",IF($E20="K",INT('Punkteberechnung Männer'!B$42*((100*N20-'Punkteberechnung Männer'!C$42)/100)^'Punkteberechnung Männer'!D$42),INT('Punkteberechnung Frauen'!B$41*((100*N20-'Punkteberechnung Frauen'!C$41)/100)^'Punkteberechnung Frauen'!D$41)))</f>
        <v/>
      </c>
      <c r="P20" s="177"/>
      <c r="Q20" s="61" t="str">
        <f>IF(P20="","",IF($E20="K",INT('Punkteberechnung Männer'!B$47*((100*P20-'Punkteberechnung Männer'!C$47)/100)^'Punkteberechnung Männer'!D$47),INT('Punkteberechnung Frauen'!B$46*((100*P20-'Punkteberechnung Frauen'!C$46)/100)^'Punkteberechnung Frauen'!D$46)))</f>
        <v/>
      </c>
      <c r="R20" s="177"/>
      <c r="S20" s="61" t="str">
        <f>IF(R20="","",IF($E20="K",INT('Punkteberechnung Männer'!B$48*((100*R20-'Punkteberechnung Männer'!C$48)/100)^'Punkteberechnung Männer'!D$48),INT('Punkteberechnung Frauen'!B$47*((100*R20-'Punkteberechnung Frauen'!C$47)/100)^'Punkteberechnung Frauen'!D$47)))</f>
        <v/>
      </c>
      <c r="T20" s="243"/>
      <c r="U20" s="61" t="str">
        <f>IF(T20="","",IF($E20="K",INT('Punkteberechnung Männer'!B$20*(('Punkteberechnung Männer'!C$20-V20)/100)^'Punkteberechnung Männer'!D$20),INT('Punkteberechnung Frauen'!B$20*(('Punkteberechnung Frauen'!C$20-V20)/100)^'Punkteberechnung Frauen'!D$20)))</f>
        <v/>
      </c>
      <c r="V20" s="253">
        <f t="shared" si="0"/>
        <v>0</v>
      </c>
      <c r="W20" s="32">
        <f t="shared" si="1"/>
        <v>0</v>
      </c>
      <c r="X20" s="33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24"/>
    </row>
    <row r="21" spans="1:60" s="25" customFormat="1" ht="15.95" customHeight="1" x14ac:dyDescent="0.2">
      <c r="A21" s="31"/>
      <c r="B21" s="234"/>
      <c r="C21" s="27"/>
      <c r="D21" s="239"/>
      <c r="E21" s="236"/>
      <c r="F21" s="176"/>
      <c r="G21" s="61" t="str">
        <f>IF(F21="","",IF($E21="K",INT('Punkteberechnung Männer'!B$13*(('Punkteberechnung Männer'!C$13-100*F21)/100)^'Punkteberechnung Männer'!$D$13),INT('Punkteberechnung Frauen'!B$13*(('Punkteberechnung Frauen'!C$13-100*F21)/100)^'Punkteberechnung Frauen'!$D$13)))</f>
        <v/>
      </c>
      <c r="H21" s="177"/>
      <c r="I21" s="61" t="str">
        <f>IF(H21="","",IF($E21="K",INT('Punkteberechnung Männer'!B$40*((100*H21-'Punkteberechnung Männer'!C$40)/100)^'Punkteberechnung Männer'!D$40),INT('Punkteberechnung Frauen'!B$39*((100*H21-'Punkteberechnung Frauen'!C$39)/100)^'Punkteberechnung Frauen'!D$39)))</f>
        <v/>
      </c>
      <c r="J21" s="177"/>
      <c r="K21" s="61" t="str">
        <f>IF(J21="","",IF($E21="K",INT('Punkteberechnung Männer'!B$38*((100*J21-'Punkteberechnung Männer'!C$38)/100)^'Punkteberechnung Männer'!D$38),INT('Punkteberechnung Frauen'!B$37*((100*J21-'Punkteberechnung Frauen'!C$37)/100)^'Punkteberechnung Frauen'!D$37)))</f>
        <v/>
      </c>
      <c r="L21" s="177"/>
      <c r="M21" s="61" t="str">
        <f>IF(L21="","",IF($E21="K",INT('Punkteberechnung Männer'!B$46*((100*L21-'Punkteberechnung Männer'!C$46)/100)^'Punkteberechnung Männer'!D$46),INT('Punkteberechnung Frauen'!B$45*((100*L21-'Punkteberechnung Frauen'!C$45)/100)^'Punkteberechnung Frauen'!D$45)))</f>
        <v/>
      </c>
      <c r="N21" s="177"/>
      <c r="O21" s="61" t="str">
        <f>IF(N21="","",IF($E21="K",INT('Punkteberechnung Männer'!B$42*((100*N21-'Punkteberechnung Männer'!C$42)/100)^'Punkteberechnung Männer'!D$42),INT('Punkteberechnung Frauen'!B$41*((100*N21-'Punkteberechnung Frauen'!C$41)/100)^'Punkteberechnung Frauen'!D$41)))</f>
        <v/>
      </c>
      <c r="P21" s="177"/>
      <c r="Q21" s="61" t="str">
        <f>IF(P21="","",IF($E21="K",INT('Punkteberechnung Männer'!B$47*((100*P21-'Punkteberechnung Männer'!C$47)/100)^'Punkteberechnung Männer'!D$47),INT('Punkteberechnung Frauen'!B$46*((100*P21-'Punkteberechnung Frauen'!C$46)/100)^'Punkteberechnung Frauen'!D$46)))</f>
        <v/>
      </c>
      <c r="R21" s="177"/>
      <c r="S21" s="61" t="str">
        <f>IF(R21="","",IF($E21="K",INT('Punkteberechnung Männer'!B$48*((100*R21-'Punkteberechnung Männer'!C$48)/100)^'Punkteberechnung Männer'!D$48),INT('Punkteberechnung Frauen'!B$47*((100*R21-'Punkteberechnung Frauen'!C$47)/100)^'Punkteberechnung Frauen'!D$47)))</f>
        <v/>
      </c>
      <c r="T21" s="243"/>
      <c r="U21" s="61" t="str">
        <f>IF(T21="","",IF($E21="K",INT('Punkteberechnung Männer'!B$20*(('Punkteberechnung Männer'!C$20-V21)/100)^'Punkteberechnung Männer'!D$20),INT('Punkteberechnung Frauen'!B$20*(('Punkteberechnung Frauen'!C$20-V21)/100)^'Punkteberechnung Frauen'!D$20)))</f>
        <v/>
      </c>
      <c r="V21" s="253">
        <f t="shared" si="0"/>
        <v>0</v>
      </c>
      <c r="W21" s="32">
        <f t="shared" si="1"/>
        <v>0</v>
      </c>
      <c r="X21" s="33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24"/>
    </row>
    <row r="22" spans="1:60" s="25" customFormat="1" ht="15.95" customHeight="1" x14ac:dyDescent="0.2">
      <c r="A22" s="31"/>
      <c r="B22" s="234"/>
      <c r="C22" s="27"/>
      <c r="D22" s="239"/>
      <c r="E22" s="236"/>
      <c r="F22" s="176"/>
      <c r="G22" s="61" t="str">
        <f>IF(F22="","",IF($E22="K",INT('Punkteberechnung Männer'!B$13*(('Punkteberechnung Männer'!C$13-100*F22)/100)^'Punkteberechnung Männer'!$D$13),INT('Punkteberechnung Frauen'!B$13*(('Punkteberechnung Frauen'!C$13-100*F22)/100)^'Punkteberechnung Frauen'!$D$13)))</f>
        <v/>
      </c>
      <c r="H22" s="177"/>
      <c r="I22" s="61" t="str">
        <f>IF(H22="","",IF($E22="K",INT('Punkteberechnung Männer'!B$40*((100*H22-'Punkteberechnung Männer'!C$40)/100)^'Punkteberechnung Männer'!D$40),INT('Punkteberechnung Frauen'!B$39*((100*H22-'Punkteberechnung Frauen'!C$39)/100)^'Punkteberechnung Frauen'!D$39)))</f>
        <v/>
      </c>
      <c r="J22" s="177"/>
      <c r="K22" s="61" t="str">
        <f>IF(J22="","",IF($E22="K",INT('Punkteberechnung Männer'!B$38*((100*J22-'Punkteberechnung Männer'!C$38)/100)^'Punkteberechnung Männer'!D$38),INT('Punkteberechnung Frauen'!B$37*((100*J22-'Punkteberechnung Frauen'!C$37)/100)^'Punkteberechnung Frauen'!D$37)))</f>
        <v/>
      </c>
      <c r="L22" s="177"/>
      <c r="M22" s="61" t="str">
        <f>IF(L22="","",IF($E22="K",INT('Punkteberechnung Männer'!B$46*((100*L22-'Punkteberechnung Männer'!C$46)/100)^'Punkteberechnung Männer'!D$46),INT('Punkteberechnung Frauen'!B$45*((100*L22-'Punkteberechnung Frauen'!C$45)/100)^'Punkteberechnung Frauen'!D$45)))</f>
        <v/>
      </c>
      <c r="N22" s="177"/>
      <c r="O22" s="61" t="str">
        <f>IF(N22="","",IF($E22="K",INT('Punkteberechnung Männer'!B$42*((100*N22-'Punkteberechnung Männer'!C$42)/100)^'Punkteberechnung Männer'!D$42),INT('Punkteberechnung Frauen'!B$41*((100*N22-'Punkteberechnung Frauen'!C$41)/100)^'Punkteberechnung Frauen'!D$41)))</f>
        <v/>
      </c>
      <c r="P22" s="177"/>
      <c r="Q22" s="61" t="str">
        <f>IF(P22="","",IF($E22="K",INT('Punkteberechnung Männer'!B$47*((100*P22-'Punkteberechnung Männer'!C$47)/100)^'Punkteberechnung Männer'!D$47),INT('Punkteberechnung Frauen'!B$46*((100*P22-'Punkteberechnung Frauen'!C$46)/100)^'Punkteberechnung Frauen'!D$46)))</f>
        <v/>
      </c>
      <c r="R22" s="177"/>
      <c r="S22" s="61" t="str">
        <f>IF(R22="","",IF($E22="K",INT('Punkteberechnung Männer'!B$48*((100*R22-'Punkteberechnung Männer'!C$48)/100)^'Punkteberechnung Männer'!D$48),INT('Punkteberechnung Frauen'!B$47*((100*R22-'Punkteberechnung Frauen'!C$47)/100)^'Punkteberechnung Frauen'!D$47)))</f>
        <v/>
      </c>
      <c r="T22" s="243"/>
      <c r="U22" s="61" t="str">
        <f>IF(T22="","",IF($E22="K",INT('Punkteberechnung Männer'!B$20*(('Punkteberechnung Männer'!C$20-V22)/100)^'Punkteberechnung Männer'!D$20),INT('Punkteberechnung Frauen'!B$20*(('Punkteberechnung Frauen'!C$20-V22)/100)^'Punkteberechnung Frauen'!D$20)))</f>
        <v/>
      </c>
      <c r="V22" s="253">
        <f t="shared" si="0"/>
        <v>0</v>
      </c>
      <c r="W22" s="32">
        <f t="shared" si="1"/>
        <v>0</v>
      </c>
      <c r="X22" s="33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24"/>
    </row>
    <row r="23" spans="1:60" s="25" customFormat="1" ht="15.95" customHeight="1" x14ac:dyDescent="0.2">
      <c r="A23" s="31"/>
      <c r="B23" s="234"/>
      <c r="C23" s="27"/>
      <c r="D23" s="239"/>
      <c r="E23" s="236"/>
      <c r="F23" s="176"/>
      <c r="G23" s="61" t="str">
        <f>IF(F23="","",IF($E23="K",INT('Punkteberechnung Männer'!B$13*(('Punkteberechnung Männer'!C$13-100*F23)/100)^'Punkteberechnung Männer'!$D$13),INT('Punkteberechnung Frauen'!B$13*(('Punkteberechnung Frauen'!C$13-100*F23)/100)^'Punkteberechnung Frauen'!$D$13)))</f>
        <v/>
      </c>
      <c r="H23" s="177"/>
      <c r="I23" s="61" t="str">
        <f>IF(H23="","",IF($E23="K",INT('Punkteberechnung Männer'!B$40*((100*H23-'Punkteberechnung Männer'!C$40)/100)^'Punkteberechnung Männer'!D$40),INT('Punkteberechnung Frauen'!B$39*((100*H23-'Punkteberechnung Frauen'!C$39)/100)^'Punkteberechnung Frauen'!D$39)))</f>
        <v/>
      </c>
      <c r="J23" s="177"/>
      <c r="K23" s="61" t="str">
        <f>IF(J23="","",IF($E23="K",INT('Punkteberechnung Männer'!B$38*((100*J23-'Punkteberechnung Männer'!C$38)/100)^'Punkteberechnung Männer'!D$38),INT('Punkteberechnung Frauen'!B$37*((100*J23-'Punkteberechnung Frauen'!C$37)/100)^'Punkteberechnung Frauen'!D$37)))</f>
        <v/>
      </c>
      <c r="L23" s="177"/>
      <c r="M23" s="61" t="str">
        <f>IF(L23="","",IF($E23="K",INT('Punkteberechnung Männer'!B$46*((100*L23-'Punkteberechnung Männer'!C$46)/100)^'Punkteberechnung Männer'!D$46),INT('Punkteberechnung Frauen'!B$45*((100*L23-'Punkteberechnung Frauen'!C$45)/100)^'Punkteberechnung Frauen'!D$45)))</f>
        <v/>
      </c>
      <c r="N23" s="177"/>
      <c r="O23" s="61" t="str">
        <f>IF(N23="","",IF($E23="K",INT('Punkteberechnung Männer'!B$42*((100*N23-'Punkteberechnung Männer'!C$42)/100)^'Punkteberechnung Männer'!D$42),INT('Punkteberechnung Frauen'!B$41*((100*N23-'Punkteberechnung Frauen'!C$41)/100)^'Punkteberechnung Frauen'!D$41)))</f>
        <v/>
      </c>
      <c r="P23" s="177"/>
      <c r="Q23" s="61" t="str">
        <f>IF(P23="","",IF($E23="K",INT('Punkteberechnung Männer'!B$47*((100*P23-'Punkteberechnung Männer'!C$47)/100)^'Punkteberechnung Männer'!D$47),INT('Punkteberechnung Frauen'!B$46*((100*P23-'Punkteberechnung Frauen'!C$46)/100)^'Punkteberechnung Frauen'!D$46)))</f>
        <v/>
      </c>
      <c r="R23" s="177"/>
      <c r="S23" s="61" t="str">
        <f>IF(R23="","",IF($E23="K",INT('Punkteberechnung Männer'!B$48*((100*R23-'Punkteberechnung Männer'!C$48)/100)^'Punkteberechnung Männer'!D$48),INT('Punkteberechnung Frauen'!B$47*((100*R23-'Punkteberechnung Frauen'!C$47)/100)^'Punkteberechnung Frauen'!D$47)))</f>
        <v/>
      </c>
      <c r="T23" s="243"/>
      <c r="U23" s="61" t="str">
        <f>IF(T23="","",IF($E23="K",INT('Punkteberechnung Männer'!B$20*(('Punkteberechnung Männer'!C$20-V23)/100)^'Punkteberechnung Männer'!D$20),INT('Punkteberechnung Frauen'!B$20*(('Punkteberechnung Frauen'!C$20-V23)/100)^'Punkteberechnung Frauen'!D$20)))</f>
        <v/>
      </c>
      <c r="V23" s="253">
        <f t="shared" si="0"/>
        <v>0</v>
      </c>
      <c r="W23" s="32">
        <f t="shared" si="1"/>
        <v>0</v>
      </c>
      <c r="X23" s="33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24"/>
    </row>
    <row r="24" spans="1:60" s="25" customFormat="1" ht="15.95" customHeight="1" x14ac:dyDescent="0.2">
      <c r="A24" s="31"/>
      <c r="B24" s="234"/>
      <c r="C24" s="27"/>
      <c r="D24" s="239"/>
      <c r="E24" s="236"/>
      <c r="F24" s="176"/>
      <c r="G24" s="61" t="str">
        <f>IF(F24="","",IF($E24="K",INT('Punkteberechnung Männer'!B$13*(('Punkteberechnung Männer'!C$13-100*F24)/100)^'Punkteberechnung Männer'!$D$13),INT('Punkteberechnung Frauen'!B$13*(('Punkteberechnung Frauen'!C$13-100*F24)/100)^'Punkteberechnung Frauen'!$D$13)))</f>
        <v/>
      </c>
      <c r="H24" s="177"/>
      <c r="I24" s="61" t="str">
        <f>IF(H24="","",IF($E24="K",INT('Punkteberechnung Männer'!B$40*((100*H24-'Punkteberechnung Männer'!C$40)/100)^'Punkteberechnung Männer'!D$40),INT('Punkteberechnung Frauen'!B$39*((100*H24-'Punkteberechnung Frauen'!C$39)/100)^'Punkteberechnung Frauen'!D$39)))</f>
        <v/>
      </c>
      <c r="J24" s="177"/>
      <c r="K24" s="61" t="str">
        <f>IF(J24="","",IF($E24="K",INT('Punkteberechnung Männer'!B$38*((100*J24-'Punkteberechnung Männer'!C$38)/100)^'Punkteberechnung Männer'!D$38),INT('Punkteberechnung Frauen'!B$37*((100*J24-'Punkteberechnung Frauen'!C$37)/100)^'Punkteberechnung Frauen'!D$37)))</f>
        <v/>
      </c>
      <c r="L24" s="177"/>
      <c r="M24" s="61" t="str">
        <f>IF(L24="","",IF($E24="K",INT('Punkteberechnung Männer'!B$46*((100*L24-'Punkteberechnung Männer'!C$46)/100)^'Punkteberechnung Männer'!D$46),INT('Punkteberechnung Frauen'!B$45*((100*L24-'Punkteberechnung Frauen'!C$45)/100)^'Punkteberechnung Frauen'!D$45)))</f>
        <v/>
      </c>
      <c r="N24" s="177"/>
      <c r="O24" s="61" t="str">
        <f>IF(N24="","",IF($E24="K",INT('Punkteberechnung Männer'!B$42*((100*N24-'Punkteberechnung Männer'!C$42)/100)^'Punkteberechnung Männer'!D$42),INT('Punkteberechnung Frauen'!B$41*((100*N24-'Punkteberechnung Frauen'!C$41)/100)^'Punkteberechnung Frauen'!D$41)))</f>
        <v/>
      </c>
      <c r="P24" s="177"/>
      <c r="Q24" s="61" t="str">
        <f>IF(P24="","",IF($E24="K",INT('Punkteberechnung Männer'!B$47*((100*P24-'Punkteberechnung Männer'!C$47)/100)^'Punkteberechnung Männer'!D$47),INT('Punkteberechnung Frauen'!B$46*((100*P24-'Punkteberechnung Frauen'!C$46)/100)^'Punkteberechnung Frauen'!D$46)))</f>
        <v/>
      </c>
      <c r="R24" s="177"/>
      <c r="S24" s="61" t="str">
        <f>IF(R24="","",IF($E24="K",INT('Punkteberechnung Männer'!B$48*((100*R24-'Punkteberechnung Männer'!C$48)/100)^'Punkteberechnung Männer'!D$48),INT('Punkteberechnung Frauen'!B$47*((100*R24-'Punkteberechnung Frauen'!C$47)/100)^'Punkteberechnung Frauen'!D$47)))</f>
        <v/>
      </c>
      <c r="T24" s="243"/>
      <c r="U24" s="61" t="str">
        <f>IF(T24="","",IF($E24="K",INT('Punkteberechnung Männer'!B$20*(('Punkteberechnung Männer'!C$20-V24)/100)^'Punkteberechnung Männer'!D$20),INT('Punkteberechnung Frauen'!B$20*(('Punkteberechnung Frauen'!C$20-V24)/100)^'Punkteberechnung Frauen'!D$20)))</f>
        <v/>
      </c>
      <c r="V24" s="253">
        <f t="shared" si="0"/>
        <v>0</v>
      </c>
      <c r="W24" s="32">
        <f t="shared" si="1"/>
        <v>0</v>
      </c>
      <c r="X24" s="33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24"/>
    </row>
    <row r="25" spans="1:60" s="25" customFormat="1" ht="15.95" customHeight="1" x14ac:dyDescent="0.2">
      <c r="A25" s="31"/>
      <c r="B25" s="234"/>
      <c r="C25" s="27"/>
      <c r="D25" s="239"/>
      <c r="E25" s="236"/>
      <c r="F25" s="176"/>
      <c r="G25" s="61" t="str">
        <f>IF(F25="","",IF($E25="K",INT('Punkteberechnung Männer'!B$13*(('Punkteberechnung Männer'!C$13-100*F25)/100)^'Punkteberechnung Männer'!$D$13),INT('Punkteberechnung Frauen'!B$13*(('Punkteberechnung Frauen'!C$13-100*F25)/100)^'Punkteberechnung Frauen'!$D$13)))</f>
        <v/>
      </c>
      <c r="H25" s="177"/>
      <c r="I25" s="61" t="str">
        <f>IF(H25="","",IF($E25="K",INT('Punkteberechnung Männer'!B$40*((100*H25-'Punkteberechnung Männer'!C$40)/100)^'Punkteberechnung Männer'!D$40),INT('Punkteberechnung Frauen'!B$39*((100*H25-'Punkteberechnung Frauen'!C$39)/100)^'Punkteberechnung Frauen'!D$39)))</f>
        <v/>
      </c>
      <c r="J25" s="177"/>
      <c r="K25" s="61" t="str">
        <f>IF(J25="","",IF($E25="K",INT('Punkteberechnung Männer'!B$38*((100*J25-'Punkteberechnung Männer'!C$38)/100)^'Punkteberechnung Männer'!D$38),INT('Punkteberechnung Frauen'!B$37*((100*J25-'Punkteberechnung Frauen'!C$37)/100)^'Punkteberechnung Frauen'!D$37)))</f>
        <v/>
      </c>
      <c r="L25" s="177"/>
      <c r="M25" s="61" t="str">
        <f>IF(L25="","",IF($E25="K",INT('Punkteberechnung Männer'!B$46*((100*L25-'Punkteberechnung Männer'!C$46)/100)^'Punkteberechnung Männer'!D$46),INT('Punkteberechnung Frauen'!B$45*((100*L25-'Punkteberechnung Frauen'!C$45)/100)^'Punkteberechnung Frauen'!D$45)))</f>
        <v/>
      </c>
      <c r="N25" s="177"/>
      <c r="O25" s="61" t="str">
        <f>IF(N25="","",IF($E25="K",INT('Punkteberechnung Männer'!B$42*((100*N25-'Punkteberechnung Männer'!C$42)/100)^'Punkteberechnung Männer'!D$42),INT('Punkteberechnung Frauen'!B$41*((100*N25-'Punkteberechnung Frauen'!C$41)/100)^'Punkteberechnung Frauen'!D$41)))</f>
        <v/>
      </c>
      <c r="P25" s="177"/>
      <c r="Q25" s="61" t="str">
        <f>IF(P25="","",IF($E25="K",INT('Punkteberechnung Männer'!B$47*((100*P25-'Punkteberechnung Männer'!C$47)/100)^'Punkteberechnung Männer'!D$47),INT('Punkteberechnung Frauen'!B$46*((100*P25-'Punkteberechnung Frauen'!C$46)/100)^'Punkteberechnung Frauen'!D$46)))</f>
        <v/>
      </c>
      <c r="R25" s="177"/>
      <c r="S25" s="61" t="str">
        <f>IF(R25="","",IF($E25="K",INT('Punkteberechnung Männer'!B$48*((100*R25-'Punkteberechnung Männer'!C$48)/100)^'Punkteberechnung Männer'!D$48),INT('Punkteberechnung Frauen'!B$47*((100*R25-'Punkteberechnung Frauen'!C$47)/100)^'Punkteberechnung Frauen'!D$47)))</f>
        <v/>
      </c>
      <c r="T25" s="243"/>
      <c r="U25" s="61" t="str">
        <f>IF(T25="","",IF($E25="K",INT('Punkteberechnung Männer'!B$20*(('Punkteberechnung Männer'!C$20-V25)/100)^'Punkteberechnung Männer'!D$20),INT('Punkteberechnung Frauen'!B$20*(('Punkteberechnung Frauen'!C$20-V25)/100)^'Punkteberechnung Frauen'!D$20)))</f>
        <v/>
      </c>
      <c r="V25" s="253">
        <f t="shared" si="0"/>
        <v>0</v>
      </c>
      <c r="W25" s="32">
        <f t="shared" si="1"/>
        <v>0</v>
      </c>
      <c r="X25" s="33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24"/>
    </row>
    <row r="26" spans="1:60" s="25" customFormat="1" ht="15.95" customHeight="1" x14ac:dyDescent="0.2">
      <c r="A26" s="31"/>
      <c r="B26" s="234"/>
      <c r="C26" s="27"/>
      <c r="D26" s="239"/>
      <c r="E26" s="236"/>
      <c r="F26" s="176"/>
      <c r="G26" s="61" t="str">
        <f>IF(F26="","",IF($E26="K",INT('Punkteberechnung Männer'!B$13*(('Punkteberechnung Männer'!C$13-100*F26)/100)^'Punkteberechnung Männer'!$D$13),INT('Punkteberechnung Frauen'!B$13*(('Punkteberechnung Frauen'!C$13-100*F26)/100)^'Punkteberechnung Frauen'!$D$13)))</f>
        <v/>
      </c>
      <c r="H26" s="177"/>
      <c r="I26" s="61" t="str">
        <f>IF(H26="","",IF($E26="K",INT('Punkteberechnung Männer'!B$40*((100*H26-'Punkteberechnung Männer'!C$40)/100)^'Punkteberechnung Männer'!D$40),INT('Punkteberechnung Frauen'!B$39*((100*H26-'Punkteberechnung Frauen'!C$39)/100)^'Punkteberechnung Frauen'!D$39)))</f>
        <v/>
      </c>
      <c r="J26" s="177"/>
      <c r="K26" s="61" t="str">
        <f>IF(J26="","",IF($E26="K",INT('Punkteberechnung Männer'!B$38*((100*J26-'Punkteberechnung Männer'!C$38)/100)^'Punkteberechnung Männer'!D$38),INT('Punkteberechnung Frauen'!B$37*((100*J26-'Punkteberechnung Frauen'!C$37)/100)^'Punkteberechnung Frauen'!D$37)))</f>
        <v/>
      </c>
      <c r="L26" s="177"/>
      <c r="M26" s="61" t="str">
        <f>IF(L26="","",IF($E26="K",INT('Punkteberechnung Männer'!B$46*((100*L26-'Punkteberechnung Männer'!C$46)/100)^'Punkteberechnung Männer'!D$46),INT('Punkteberechnung Frauen'!B$45*((100*L26-'Punkteberechnung Frauen'!C$45)/100)^'Punkteberechnung Frauen'!D$45)))</f>
        <v/>
      </c>
      <c r="N26" s="177"/>
      <c r="O26" s="61" t="str">
        <f>IF(N26="","",IF($E26="K",INT('Punkteberechnung Männer'!B$42*((100*N26-'Punkteberechnung Männer'!C$42)/100)^'Punkteberechnung Männer'!D$42),INT('Punkteberechnung Frauen'!B$41*((100*N26-'Punkteberechnung Frauen'!C$41)/100)^'Punkteberechnung Frauen'!D$41)))</f>
        <v/>
      </c>
      <c r="P26" s="177"/>
      <c r="Q26" s="61" t="str">
        <f>IF(P26="","",IF($E26="K",INT('Punkteberechnung Männer'!B$47*((100*P26-'Punkteberechnung Männer'!C$47)/100)^'Punkteberechnung Männer'!D$47),INT('Punkteberechnung Frauen'!B$46*((100*P26-'Punkteberechnung Frauen'!C$46)/100)^'Punkteberechnung Frauen'!D$46)))</f>
        <v/>
      </c>
      <c r="R26" s="177"/>
      <c r="S26" s="61" t="str">
        <f>IF(R26="","",IF($E26="K",INT('Punkteberechnung Männer'!B$48*((100*R26-'Punkteberechnung Männer'!C$48)/100)^'Punkteberechnung Männer'!D$48),INT('Punkteberechnung Frauen'!B$47*((100*R26-'Punkteberechnung Frauen'!C$47)/100)^'Punkteberechnung Frauen'!D$47)))</f>
        <v/>
      </c>
      <c r="T26" s="243"/>
      <c r="U26" s="61" t="str">
        <f>IF(T26="","",IF($E26="K",INT('Punkteberechnung Männer'!B$20*(('Punkteberechnung Männer'!C$20-V26)/100)^'Punkteberechnung Männer'!D$20),INT('Punkteberechnung Frauen'!B$20*(('Punkteberechnung Frauen'!C$20-V26)/100)^'Punkteberechnung Frauen'!D$20)))</f>
        <v/>
      </c>
      <c r="V26" s="253">
        <f t="shared" si="0"/>
        <v>0</v>
      </c>
      <c r="W26" s="32">
        <f t="shared" si="1"/>
        <v>0</v>
      </c>
      <c r="X26" s="33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24"/>
    </row>
    <row r="27" spans="1:60" s="25" customFormat="1" ht="15.95" customHeight="1" x14ac:dyDescent="0.2">
      <c r="A27" s="31"/>
      <c r="B27" s="234"/>
      <c r="C27" s="27"/>
      <c r="D27" s="239"/>
      <c r="E27" s="236"/>
      <c r="F27" s="176"/>
      <c r="G27" s="61" t="str">
        <f>IF(F27="","",IF($E27="K",INT('Punkteberechnung Männer'!B$13*(('Punkteberechnung Männer'!C$13-100*F27)/100)^'Punkteberechnung Männer'!$D$13),INT('Punkteberechnung Frauen'!B$13*(('Punkteberechnung Frauen'!C$13-100*F27)/100)^'Punkteberechnung Frauen'!$D$13)))</f>
        <v/>
      </c>
      <c r="H27" s="177"/>
      <c r="I27" s="61" t="str">
        <f>IF(H27="","",IF($E27="K",INT('Punkteberechnung Männer'!B$40*((100*H27-'Punkteberechnung Männer'!C$40)/100)^'Punkteberechnung Männer'!D$40),INT('Punkteberechnung Frauen'!B$39*((100*H27-'Punkteberechnung Frauen'!C$39)/100)^'Punkteberechnung Frauen'!D$39)))</f>
        <v/>
      </c>
      <c r="J27" s="177"/>
      <c r="K27" s="61" t="str">
        <f>IF(J27="","",IF($E27="K",INT('Punkteberechnung Männer'!B$38*((100*J27-'Punkteberechnung Männer'!C$38)/100)^'Punkteberechnung Männer'!D$38),INT('Punkteberechnung Frauen'!B$37*((100*J27-'Punkteberechnung Frauen'!C$37)/100)^'Punkteberechnung Frauen'!D$37)))</f>
        <v/>
      </c>
      <c r="L27" s="177"/>
      <c r="M27" s="61" t="str">
        <f>IF(L27="","",IF($E27="K",INT('Punkteberechnung Männer'!B$46*((100*L27-'Punkteberechnung Männer'!C$46)/100)^'Punkteberechnung Männer'!D$46),INT('Punkteberechnung Frauen'!B$45*((100*L27-'Punkteberechnung Frauen'!C$45)/100)^'Punkteberechnung Frauen'!D$45)))</f>
        <v/>
      </c>
      <c r="N27" s="177"/>
      <c r="O27" s="61" t="str">
        <f>IF(N27="","",IF($E27="K",INT('Punkteberechnung Männer'!B$42*((100*N27-'Punkteberechnung Männer'!C$42)/100)^'Punkteberechnung Männer'!D$42),INT('Punkteberechnung Frauen'!B$41*((100*N27-'Punkteberechnung Frauen'!C$41)/100)^'Punkteberechnung Frauen'!D$41)))</f>
        <v/>
      </c>
      <c r="P27" s="177"/>
      <c r="Q27" s="61" t="str">
        <f>IF(P27="","",IF($E27="K",INT('Punkteberechnung Männer'!B$47*((100*P27-'Punkteberechnung Männer'!C$47)/100)^'Punkteberechnung Männer'!D$47),INT('Punkteberechnung Frauen'!B$46*((100*P27-'Punkteberechnung Frauen'!C$46)/100)^'Punkteberechnung Frauen'!D$46)))</f>
        <v/>
      </c>
      <c r="R27" s="177"/>
      <c r="S27" s="61" t="str">
        <f>IF(R27="","",IF($E27="K",INT('Punkteberechnung Männer'!B$48*((100*R27-'Punkteberechnung Männer'!C$48)/100)^'Punkteberechnung Männer'!D$48),INT('Punkteberechnung Frauen'!B$47*((100*R27-'Punkteberechnung Frauen'!C$47)/100)^'Punkteberechnung Frauen'!D$47)))</f>
        <v/>
      </c>
      <c r="T27" s="243"/>
      <c r="U27" s="61" t="str">
        <f>IF(T27="","",IF($E27="K",INT('Punkteberechnung Männer'!B$20*(('Punkteberechnung Männer'!C$20-V27)/100)^'Punkteberechnung Männer'!D$20),INT('Punkteberechnung Frauen'!B$20*(('Punkteberechnung Frauen'!C$20-V27)/100)^'Punkteberechnung Frauen'!D$20)))</f>
        <v/>
      </c>
      <c r="V27" s="253">
        <f t="shared" si="0"/>
        <v>0</v>
      </c>
      <c r="W27" s="32">
        <f t="shared" si="1"/>
        <v>0</v>
      </c>
      <c r="X27" s="33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24"/>
    </row>
    <row r="28" spans="1:60" s="25" customFormat="1" ht="15.95" customHeight="1" x14ac:dyDescent="0.2">
      <c r="A28" s="31"/>
      <c r="B28" s="234"/>
      <c r="C28" s="27"/>
      <c r="D28" s="239"/>
      <c r="E28" s="236"/>
      <c r="F28" s="176"/>
      <c r="G28" s="61" t="str">
        <f>IF(F28="","",IF($E28="K",INT('Punkteberechnung Männer'!B$13*(('Punkteberechnung Männer'!C$13-100*F28)/100)^'Punkteberechnung Männer'!$D$13),INT('Punkteberechnung Frauen'!B$13*(('Punkteberechnung Frauen'!C$13-100*F28)/100)^'Punkteberechnung Frauen'!$D$13)))</f>
        <v/>
      </c>
      <c r="H28" s="177"/>
      <c r="I28" s="61" t="str">
        <f>IF(H28="","",IF($E28="K",INT('Punkteberechnung Männer'!B$40*((100*H28-'Punkteberechnung Männer'!C$40)/100)^'Punkteberechnung Männer'!D$40),INT('Punkteberechnung Frauen'!B$39*((100*H28-'Punkteberechnung Frauen'!C$39)/100)^'Punkteberechnung Frauen'!D$39)))</f>
        <v/>
      </c>
      <c r="J28" s="177"/>
      <c r="K28" s="61" t="str">
        <f>IF(J28="","",IF($E28="K",INT('Punkteberechnung Männer'!B$38*((100*J28-'Punkteberechnung Männer'!C$38)/100)^'Punkteberechnung Männer'!D$38),INT('Punkteberechnung Frauen'!B$37*((100*J28-'Punkteberechnung Frauen'!C$37)/100)^'Punkteberechnung Frauen'!D$37)))</f>
        <v/>
      </c>
      <c r="L28" s="177"/>
      <c r="M28" s="61" t="str">
        <f>IF(L28="","",IF($E28="K",INT('Punkteberechnung Männer'!B$46*((100*L28-'Punkteberechnung Männer'!C$46)/100)^'Punkteberechnung Männer'!D$46),INT('Punkteberechnung Frauen'!B$45*((100*L28-'Punkteberechnung Frauen'!C$45)/100)^'Punkteberechnung Frauen'!D$45)))</f>
        <v/>
      </c>
      <c r="N28" s="177"/>
      <c r="O28" s="61" t="str">
        <f>IF(N28="","",IF($E28="K",INT('Punkteberechnung Männer'!B$42*((100*N28-'Punkteberechnung Männer'!C$42)/100)^'Punkteberechnung Männer'!D$42),INT('Punkteberechnung Frauen'!B$41*((100*N28-'Punkteberechnung Frauen'!C$41)/100)^'Punkteberechnung Frauen'!D$41)))</f>
        <v/>
      </c>
      <c r="P28" s="177"/>
      <c r="Q28" s="61" t="str">
        <f>IF(P28="","",IF($E28="K",INT('Punkteberechnung Männer'!B$47*((100*P28-'Punkteberechnung Männer'!C$47)/100)^'Punkteberechnung Männer'!D$47),INT('Punkteberechnung Frauen'!B$46*((100*P28-'Punkteberechnung Frauen'!C$46)/100)^'Punkteberechnung Frauen'!D$46)))</f>
        <v/>
      </c>
      <c r="R28" s="177"/>
      <c r="S28" s="61" t="str">
        <f>IF(R28="","",IF($E28="K",INT('Punkteberechnung Männer'!B$48*((100*R28-'Punkteberechnung Männer'!C$48)/100)^'Punkteberechnung Männer'!D$48),INT('Punkteberechnung Frauen'!B$47*((100*R28-'Punkteberechnung Frauen'!C$47)/100)^'Punkteberechnung Frauen'!D$47)))</f>
        <v/>
      </c>
      <c r="T28" s="243"/>
      <c r="U28" s="61" t="str">
        <f>IF(T28="","",IF($E28="K",INT('Punkteberechnung Männer'!B$20*(('Punkteberechnung Männer'!C$20-V28)/100)^'Punkteberechnung Männer'!D$20),INT('Punkteberechnung Frauen'!B$20*(('Punkteberechnung Frauen'!C$20-V28)/100)^'Punkteberechnung Frauen'!D$20)))</f>
        <v/>
      </c>
      <c r="V28" s="253">
        <f t="shared" si="0"/>
        <v>0</v>
      </c>
      <c r="W28" s="32">
        <f t="shared" si="1"/>
        <v>0</v>
      </c>
      <c r="X28" s="33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24"/>
    </row>
    <row r="29" spans="1:60" s="25" customFormat="1" ht="15.95" customHeight="1" x14ac:dyDescent="0.25">
      <c r="A29" s="31"/>
      <c r="B29" s="234"/>
      <c r="C29" s="27"/>
      <c r="D29" s="239"/>
      <c r="E29" s="236"/>
      <c r="F29" s="176"/>
      <c r="G29" s="61" t="str">
        <f>IF(F29="","",IF($E29="K",INT('Punkteberechnung Männer'!B$13*(('Punkteberechnung Männer'!C$13-100*F29)/100)^'Punkteberechnung Männer'!$D$13),INT('Punkteberechnung Frauen'!B$13*(('Punkteberechnung Frauen'!C$13-100*F29)/100)^'Punkteberechnung Frauen'!$D$13)))</f>
        <v/>
      </c>
      <c r="H29" s="177"/>
      <c r="I29" s="61" t="str">
        <f>IF(H29="","",IF($E29="K",INT('Punkteberechnung Männer'!B$40*((100*H29-'Punkteberechnung Männer'!C$40)/100)^'Punkteberechnung Männer'!D$40),INT('Punkteberechnung Frauen'!B$39*((100*H29-'Punkteberechnung Frauen'!C$39)/100)^'Punkteberechnung Frauen'!D$39)))</f>
        <v/>
      </c>
      <c r="J29" s="177"/>
      <c r="K29" s="61" t="str">
        <f>IF(J29="","",IF($E29="K",INT('Punkteberechnung Männer'!B$38*((100*J29-'Punkteberechnung Männer'!C$38)/100)^'Punkteberechnung Männer'!D$38),INT('Punkteberechnung Frauen'!B$37*((100*J29-'Punkteberechnung Frauen'!C$37)/100)^'Punkteberechnung Frauen'!D$37)))</f>
        <v/>
      </c>
      <c r="L29" s="177"/>
      <c r="M29" s="61" t="str">
        <f>IF(L29="","",IF($E29="K",INT('Punkteberechnung Männer'!B$46*((100*L29-'Punkteberechnung Männer'!C$46)/100)^'Punkteberechnung Männer'!D$46),INT('Punkteberechnung Frauen'!B$45*((100*L29-'Punkteberechnung Frauen'!C$45)/100)^'Punkteberechnung Frauen'!D$45)))</f>
        <v/>
      </c>
      <c r="N29" s="177"/>
      <c r="O29" s="61" t="str">
        <f>IF(N29="","",IF($E29="K",INT('Punkteberechnung Männer'!B$42*((100*N29-'Punkteberechnung Männer'!C$42)/100)^'Punkteberechnung Männer'!D$42),INT('Punkteberechnung Frauen'!B$41*((100*N29-'Punkteberechnung Frauen'!C$41)/100)^'Punkteberechnung Frauen'!D$41)))</f>
        <v/>
      </c>
      <c r="P29" s="177"/>
      <c r="Q29" s="61" t="str">
        <f>IF(P29="","",IF($E29="K",INT('Punkteberechnung Männer'!B$47*((100*P29-'Punkteberechnung Männer'!C$47)/100)^'Punkteberechnung Männer'!D$47),INT('Punkteberechnung Frauen'!B$46*((100*P29-'Punkteberechnung Frauen'!C$46)/100)^'Punkteberechnung Frauen'!D$46)))</f>
        <v/>
      </c>
      <c r="R29" s="177"/>
      <c r="S29" s="61" t="str">
        <f>IF(R29="","",IF($E29="K",INT('Punkteberechnung Männer'!B$48*((100*R29-'Punkteberechnung Männer'!C$48)/100)^'Punkteberechnung Männer'!D$48),INT('Punkteberechnung Frauen'!B$47*((100*R29-'Punkteberechnung Frauen'!C$47)/100)^'Punkteberechnung Frauen'!D$47)))</f>
        <v/>
      </c>
      <c r="T29" s="243"/>
      <c r="U29" s="61" t="str">
        <f>IF(T29="","",IF($E29="K",INT('Punkteberechnung Männer'!B$20*(('Punkteberechnung Männer'!C$20-V29)/100)^'Punkteberechnung Männer'!D$20),INT('Punkteberechnung Frauen'!B$20*(('Punkteberechnung Frauen'!C$20-V29)/100)^'Punkteberechnung Frauen'!D$20)))</f>
        <v/>
      </c>
      <c r="V29" s="253">
        <f t="shared" si="0"/>
        <v>0</v>
      </c>
      <c r="W29" s="32">
        <f t="shared" si="1"/>
        <v>0</v>
      </c>
      <c r="X29" s="34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24"/>
    </row>
    <row r="30" spans="1:60" s="38" customFormat="1" ht="15.95" customHeight="1" x14ac:dyDescent="0.25">
      <c r="A30" s="31"/>
      <c r="B30" s="234"/>
      <c r="C30" s="27"/>
      <c r="D30" s="239"/>
      <c r="E30" s="236"/>
      <c r="F30" s="176"/>
      <c r="G30" s="61" t="str">
        <f>IF(F30="","",IF($E30="K",INT('Punkteberechnung Männer'!B$13*(('Punkteberechnung Männer'!C$13-100*F30)/100)^'Punkteberechnung Männer'!$D$13),INT('Punkteberechnung Frauen'!B$13*(('Punkteberechnung Frauen'!C$13-100*F30)/100)^'Punkteberechnung Frauen'!$D$13)))</f>
        <v/>
      </c>
      <c r="H30" s="177"/>
      <c r="I30" s="61" t="str">
        <f>IF(H30="","",IF($E30="K",INT('Punkteberechnung Männer'!B$40*((100*H30-'Punkteberechnung Männer'!C$40)/100)^'Punkteberechnung Männer'!D$40),INT('Punkteberechnung Frauen'!B$39*((100*H30-'Punkteberechnung Frauen'!C$39)/100)^'Punkteberechnung Frauen'!D$39)))</f>
        <v/>
      </c>
      <c r="J30" s="177"/>
      <c r="K30" s="61" t="str">
        <f>IF(J30="","",IF($E30="K",INT('Punkteberechnung Männer'!B$38*((100*J30-'Punkteberechnung Männer'!C$38)/100)^'Punkteberechnung Männer'!D$38),INT('Punkteberechnung Frauen'!B$37*((100*J30-'Punkteberechnung Frauen'!C$37)/100)^'Punkteberechnung Frauen'!D$37)))</f>
        <v/>
      </c>
      <c r="L30" s="177"/>
      <c r="M30" s="61" t="str">
        <f>IF(L30="","",IF($E30="K",INT('Punkteberechnung Männer'!B$46*((100*L30-'Punkteberechnung Männer'!C$46)/100)^'Punkteberechnung Männer'!D$46),INT('Punkteberechnung Frauen'!B$45*((100*L30-'Punkteberechnung Frauen'!C$45)/100)^'Punkteberechnung Frauen'!D$45)))</f>
        <v/>
      </c>
      <c r="N30" s="177"/>
      <c r="O30" s="61" t="str">
        <f>IF(N30="","",IF($E30="K",INT('Punkteberechnung Männer'!B$42*((100*N30-'Punkteberechnung Männer'!C$42)/100)^'Punkteberechnung Männer'!D$42),INT('Punkteberechnung Frauen'!B$41*((100*N30-'Punkteberechnung Frauen'!C$41)/100)^'Punkteberechnung Frauen'!D$41)))</f>
        <v/>
      </c>
      <c r="P30" s="177"/>
      <c r="Q30" s="61" t="str">
        <f>IF(P30="","",IF($E30="K",INT('Punkteberechnung Männer'!B$47*((100*P30-'Punkteberechnung Männer'!C$47)/100)^'Punkteberechnung Männer'!D$47),INT('Punkteberechnung Frauen'!B$46*((100*P30-'Punkteberechnung Frauen'!C$46)/100)^'Punkteberechnung Frauen'!D$46)))</f>
        <v/>
      </c>
      <c r="R30" s="177"/>
      <c r="S30" s="61" t="str">
        <f>IF(R30="","",IF($E30="K",INT('Punkteberechnung Männer'!B$48*((100*R30-'Punkteberechnung Männer'!C$48)/100)^'Punkteberechnung Männer'!D$48),INT('Punkteberechnung Frauen'!B$47*((100*R30-'Punkteberechnung Frauen'!C$47)/100)^'Punkteberechnung Frauen'!D$47)))</f>
        <v/>
      </c>
      <c r="T30" s="243"/>
      <c r="U30" s="61" t="str">
        <f>IF(T30="","",IF($E30="K",INT('Punkteberechnung Männer'!B$20*(('Punkteberechnung Männer'!C$20-V30)/100)^'Punkteberechnung Männer'!D$20),INT('Punkteberechnung Frauen'!B$20*(('Punkteberechnung Frauen'!C$20-V30)/100)^'Punkteberechnung Frauen'!D$20)))</f>
        <v/>
      </c>
      <c r="V30" s="253">
        <f t="shared" si="0"/>
        <v>0</v>
      </c>
      <c r="W30" s="32">
        <f t="shared" si="1"/>
        <v>0</v>
      </c>
      <c r="X30" s="33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6"/>
      <c r="BG30" s="37"/>
      <c r="BH30" s="37"/>
    </row>
    <row r="31" spans="1:60" s="25" customFormat="1" ht="14.25" x14ac:dyDescent="0.2">
      <c r="A31" s="31"/>
      <c r="B31" s="234"/>
      <c r="C31" s="27"/>
      <c r="D31" s="239"/>
      <c r="E31" s="236"/>
      <c r="F31" s="176"/>
      <c r="G31" s="61" t="str">
        <f>IF(F31="","",IF($E31="K",INT('Punkteberechnung Männer'!B$13*(('Punkteberechnung Männer'!C$13-100*F31)/100)^'Punkteberechnung Männer'!$D$13),INT('Punkteberechnung Frauen'!B$13*(('Punkteberechnung Frauen'!C$13-100*F31)/100)^'Punkteberechnung Frauen'!$D$13)))</f>
        <v/>
      </c>
      <c r="H31" s="177"/>
      <c r="I31" s="61" t="str">
        <f>IF(H31="","",IF($E31="K",INT('Punkteberechnung Männer'!B$40*((100*H31-'Punkteberechnung Männer'!C$40)/100)^'Punkteberechnung Männer'!D$40),INT('Punkteberechnung Frauen'!B$39*((100*H31-'Punkteberechnung Frauen'!C$39)/100)^'Punkteberechnung Frauen'!D$39)))</f>
        <v/>
      </c>
      <c r="J31" s="177"/>
      <c r="K31" s="61" t="str">
        <f>IF(J31="","",IF($E31="K",INT('Punkteberechnung Männer'!B$38*((100*J31-'Punkteberechnung Männer'!C$38)/100)^'Punkteberechnung Männer'!D$38),INT('Punkteberechnung Frauen'!B$37*((100*J31-'Punkteberechnung Frauen'!C$37)/100)^'Punkteberechnung Frauen'!D$37)))</f>
        <v/>
      </c>
      <c r="L31" s="177"/>
      <c r="M31" s="61" t="str">
        <f>IF(L31="","",IF($E31="K",INT('Punkteberechnung Männer'!B$46*((100*L31-'Punkteberechnung Männer'!C$46)/100)^'Punkteberechnung Männer'!D$46),INT('Punkteberechnung Frauen'!B$45*((100*L31-'Punkteberechnung Frauen'!C$45)/100)^'Punkteberechnung Frauen'!D$45)))</f>
        <v/>
      </c>
      <c r="N31" s="177"/>
      <c r="O31" s="61" t="str">
        <f>IF(N31="","",IF($E31="K",INT('Punkteberechnung Männer'!B$42*((100*N31-'Punkteberechnung Männer'!C$42)/100)^'Punkteberechnung Männer'!D$42),INT('Punkteberechnung Frauen'!B$41*((100*N31-'Punkteberechnung Frauen'!C$41)/100)^'Punkteberechnung Frauen'!D$41)))</f>
        <v/>
      </c>
      <c r="P31" s="177"/>
      <c r="Q31" s="61" t="str">
        <f>IF(P31="","",IF($E31="K",INT('Punkteberechnung Männer'!B$47*((100*P31-'Punkteberechnung Männer'!C$47)/100)^'Punkteberechnung Männer'!D$47),INT('Punkteberechnung Frauen'!B$46*((100*P31-'Punkteberechnung Frauen'!C$46)/100)^'Punkteberechnung Frauen'!D$46)))</f>
        <v/>
      </c>
      <c r="R31" s="177"/>
      <c r="S31" s="61" t="str">
        <f>IF(R31="","",IF($E31="K",INT('Punkteberechnung Männer'!B$48*((100*R31-'Punkteberechnung Männer'!C$48)/100)^'Punkteberechnung Männer'!D$48),INT('Punkteberechnung Frauen'!B$47*((100*R31-'Punkteberechnung Frauen'!C$47)/100)^'Punkteberechnung Frauen'!D$47)))</f>
        <v/>
      </c>
      <c r="T31" s="243"/>
      <c r="U31" s="61" t="str">
        <f>IF(T31="","",IF($E31="K",INT('Punkteberechnung Männer'!B$20*(('Punkteberechnung Männer'!C$20-V31)/100)^'Punkteberechnung Männer'!D$20),INT('Punkteberechnung Frauen'!B$20*(('Punkteberechnung Frauen'!C$20-V31)/100)^'Punkteberechnung Frauen'!D$20)))</f>
        <v/>
      </c>
      <c r="V31" s="253">
        <f t="shared" si="0"/>
        <v>0</v>
      </c>
      <c r="W31" s="32">
        <f t="shared" si="1"/>
        <v>0</v>
      </c>
      <c r="X31" s="33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24"/>
    </row>
    <row r="32" spans="1:60" s="25" customFormat="1" ht="14.25" x14ac:dyDescent="0.2">
      <c r="A32" s="31"/>
      <c r="B32" s="234"/>
      <c r="C32" s="27"/>
      <c r="D32" s="239"/>
      <c r="E32" s="236"/>
      <c r="F32" s="176"/>
      <c r="G32" s="61" t="str">
        <f>IF(F32="","",IF($E32="K",INT('Punkteberechnung Männer'!B$13*(('Punkteberechnung Männer'!C$13-100*F32)/100)^'Punkteberechnung Männer'!$D$13),INT('Punkteberechnung Frauen'!B$13*(('Punkteberechnung Frauen'!C$13-100*F32)/100)^'Punkteberechnung Frauen'!$D$13)))</f>
        <v/>
      </c>
      <c r="H32" s="177"/>
      <c r="I32" s="61" t="str">
        <f>IF(H32="","",IF($E32="K",INT('Punkteberechnung Männer'!B$40*((100*H32-'Punkteberechnung Männer'!C$40)/100)^'Punkteberechnung Männer'!D$40),INT('Punkteberechnung Frauen'!B$39*((100*H32-'Punkteberechnung Frauen'!C$39)/100)^'Punkteberechnung Frauen'!D$39)))</f>
        <v/>
      </c>
      <c r="J32" s="177"/>
      <c r="K32" s="61" t="str">
        <f>IF(J32="","",IF($E32="K",INT('Punkteberechnung Männer'!B$38*((100*J32-'Punkteberechnung Männer'!C$38)/100)^'Punkteberechnung Männer'!D$38),INT('Punkteberechnung Frauen'!B$37*((100*J32-'Punkteberechnung Frauen'!C$37)/100)^'Punkteberechnung Frauen'!D$37)))</f>
        <v/>
      </c>
      <c r="L32" s="177"/>
      <c r="M32" s="61" t="str">
        <f>IF(L32="","",IF($E32="K",INT('Punkteberechnung Männer'!B$46*((100*L32-'Punkteberechnung Männer'!C$46)/100)^'Punkteberechnung Männer'!D$46),INT('Punkteberechnung Frauen'!B$45*((100*L32-'Punkteberechnung Frauen'!C$45)/100)^'Punkteberechnung Frauen'!D$45)))</f>
        <v/>
      </c>
      <c r="N32" s="177"/>
      <c r="O32" s="61" t="str">
        <f>IF(N32="","",IF($E32="K",INT('Punkteberechnung Männer'!B$42*((100*N32-'Punkteberechnung Männer'!C$42)/100)^'Punkteberechnung Männer'!D$42),INT('Punkteberechnung Frauen'!B$41*((100*N32-'Punkteberechnung Frauen'!C$41)/100)^'Punkteberechnung Frauen'!D$41)))</f>
        <v/>
      </c>
      <c r="P32" s="177"/>
      <c r="Q32" s="61" t="str">
        <f>IF(P32="","",IF($E32="K",INT('Punkteberechnung Männer'!B$47*((100*P32-'Punkteberechnung Männer'!C$47)/100)^'Punkteberechnung Männer'!D$47),INT('Punkteberechnung Frauen'!B$46*((100*P32-'Punkteberechnung Frauen'!C$46)/100)^'Punkteberechnung Frauen'!D$46)))</f>
        <v/>
      </c>
      <c r="R32" s="177"/>
      <c r="S32" s="61" t="str">
        <f>IF(R32="","",IF($E32="K",INT('Punkteberechnung Männer'!B$48*((100*R32-'Punkteberechnung Männer'!C$48)/100)^'Punkteberechnung Männer'!D$48),INT('Punkteberechnung Frauen'!B$47*((100*R32-'Punkteberechnung Frauen'!C$47)/100)^'Punkteberechnung Frauen'!D$47)))</f>
        <v/>
      </c>
      <c r="T32" s="243"/>
      <c r="U32" s="61" t="str">
        <f>IF(T32="","",IF($E32="K",INT('Punkteberechnung Männer'!B$20*(('Punkteberechnung Männer'!C$20-V32)/100)^'Punkteberechnung Männer'!D$20),INT('Punkteberechnung Frauen'!B$20*(('Punkteberechnung Frauen'!C$20-V32)/100)^'Punkteberechnung Frauen'!D$20)))</f>
        <v/>
      </c>
      <c r="V32" s="253">
        <f t="shared" si="0"/>
        <v>0</v>
      </c>
      <c r="W32" s="32">
        <f t="shared" si="1"/>
        <v>0</v>
      </c>
      <c r="X32" s="33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24"/>
    </row>
    <row r="33" spans="1:58" s="25" customFormat="1" ht="15.75" customHeight="1" x14ac:dyDescent="0.2">
      <c r="A33" s="31"/>
      <c r="B33" s="234"/>
      <c r="C33" s="27"/>
      <c r="D33" s="239"/>
      <c r="E33" s="236"/>
      <c r="F33" s="176"/>
      <c r="G33" s="61" t="str">
        <f>IF(F33="","",IF($E33="K",INT('Punkteberechnung Männer'!B$13*(('Punkteberechnung Männer'!C$13-100*F33)/100)^'Punkteberechnung Männer'!$D$13),INT('Punkteberechnung Frauen'!B$13*(('Punkteberechnung Frauen'!C$13-100*F33)/100)^'Punkteberechnung Frauen'!$D$13)))</f>
        <v/>
      </c>
      <c r="H33" s="177"/>
      <c r="I33" s="61" t="str">
        <f>IF(H33="","",IF($E33="K",INT('Punkteberechnung Männer'!B$40*((100*H33-'Punkteberechnung Männer'!C$40)/100)^'Punkteberechnung Männer'!D$40),INT('Punkteberechnung Frauen'!B$39*((100*H33-'Punkteberechnung Frauen'!C$39)/100)^'Punkteberechnung Frauen'!D$39)))</f>
        <v/>
      </c>
      <c r="J33" s="177"/>
      <c r="K33" s="61" t="str">
        <f>IF(J33="","",IF($E33="K",INT('Punkteberechnung Männer'!B$38*((100*J33-'Punkteberechnung Männer'!C$38)/100)^'Punkteberechnung Männer'!D$38),INT('Punkteberechnung Frauen'!B$37*((100*J33-'Punkteberechnung Frauen'!C$37)/100)^'Punkteberechnung Frauen'!D$37)))</f>
        <v/>
      </c>
      <c r="L33" s="177"/>
      <c r="M33" s="61" t="str">
        <f>IF(L33="","",IF($E33="K",INT('Punkteberechnung Männer'!B$46*((100*L33-'Punkteberechnung Männer'!C$46)/100)^'Punkteberechnung Männer'!D$46),INT('Punkteberechnung Frauen'!B$45*((100*L33-'Punkteberechnung Frauen'!C$45)/100)^'Punkteberechnung Frauen'!D$45)))</f>
        <v/>
      </c>
      <c r="N33" s="177"/>
      <c r="O33" s="61" t="str">
        <f>IF(N33="","",IF($E33="K",INT('Punkteberechnung Männer'!B$42*((100*N33-'Punkteberechnung Männer'!C$42)/100)^'Punkteberechnung Männer'!D$42),INT('Punkteberechnung Frauen'!B$41*((100*N33-'Punkteberechnung Frauen'!C$41)/100)^'Punkteberechnung Frauen'!D$41)))</f>
        <v/>
      </c>
      <c r="P33" s="177"/>
      <c r="Q33" s="61" t="str">
        <f>IF(P33="","",IF($E33="K",INT('Punkteberechnung Männer'!B$47*((100*P33-'Punkteberechnung Männer'!C$47)/100)^'Punkteberechnung Männer'!D$47),INT('Punkteberechnung Frauen'!B$46*((100*P33-'Punkteberechnung Frauen'!C$46)/100)^'Punkteberechnung Frauen'!D$46)))</f>
        <v/>
      </c>
      <c r="R33" s="177"/>
      <c r="S33" s="61" t="str">
        <f>IF(R33="","",IF($E33="K",INT('Punkteberechnung Männer'!B$48*((100*R33-'Punkteberechnung Männer'!C$48)/100)^'Punkteberechnung Männer'!D$48),INT('Punkteberechnung Frauen'!B$47*((100*R33-'Punkteberechnung Frauen'!C$47)/100)^'Punkteberechnung Frauen'!D$47)))</f>
        <v/>
      </c>
      <c r="T33" s="243"/>
      <c r="U33" s="61" t="str">
        <f>IF(T33="","",IF($E33="K",INT('Punkteberechnung Männer'!B$20*(('Punkteberechnung Männer'!C$20-V33)/100)^'Punkteberechnung Männer'!D$20),INT('Punkteberechnung Frauen'!B$20*(('Punkteberechnung Frauen'!C$20-V33)/100)^'Punkteberechnung Frauen'!D$20)))</f>
        <v/>
      </c>
      <c r="V33" s="253">
        <f t="shared" si="0"/>
        <v>0</v>
      </c>
      <c r="W33" s="32">
        <f t="shared" si="1"/>
        <v>0</v>
      </c>
      <c r="X33" s="39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24"/>
    </row>
    <row r="34" spans="1:58" s="41" customFormat="1" x14ac:dyDescent="0.2">
      <c r="A34" s="31"/>
      <c r="B34" s="234"/>
      <c r="C34" s="27"/>
      <c r="D34" s="239"/>
      <c r="E34" s="236"/>
      <c r="F34" s="176"/>
      <c r="G34" s="61" t="str">
        <f>IF(F34="","",IF($E34="K",INT('Punkteberechnung Männer'!B$13*(('Punkteberechnung Männer'!C$13-100*F34)/100)^'Punkteberechnung Männer'!$D$13),INT('Punkteberechnung Frauen'!B$13*(('Punkteberechnung Frauen'!C$13-100*F34)/100)^'Punkteberechnung Frauen'!$D$13)))</f>
        <v/>
      </c>
      <c r="H34" s="177"/>
      <c r="I34" s="61" t="str">
        <f>IF(H34="","",IF($E34="K",INT('Punkteberechnung Männer'!B$40*((100*H34-'Punkteberechnung Männer'!C$40)/100)^'Punkteberechnung Männer'!D$40),INT('Punkteberechnung Frauen'!B$39*((100*H34-'Punkteberechnung Frauen'!C$39)/100)^'Punkteberechnung Frauen'!D$39)))</f>
        <v/>
      </c>
      <c r="J34" s="177"/>
      <c r="K34" s="61" t="str">
        <f>IF(J34="","",IF($E34="K",INT('Punkteberechnung Männer'!B$38*((100*J34-'Punkteberechnung Männer'!C$38)/100)^'Punkteberechnung Männer'!D$38),INT('Punkteberechnung Frauen'!B$37*((100*J34-'Punkteberechnung Frauen'!C$37)/100)^'Punkteberechnung Frauen'!D$37)))</f>
        <v/>
      </c>
      <c r="L34" s="177"/>
      <c r="M34" s="61" t="str">
        <f>IF(L34="","",IF($E34="K",INT('Punkteberechnung Männer'!B$46*((100*L34-'Punkteberechnung Männer'!C$46)/100)^'Punkteberechnung Männer'!D$46),INT('Punkteberechnung Frauen'!B$45*((100*L34-'Punkteberechnung Frauen'!C$45)/100)^'Punkteberechnung Frauen'!D$45)))</f>
        <v/>
      </c>
      <c r="N34" s="177"/>
      <c r="O34" s="61" t="str">
        <f>IF(N34="","",IF($E34="K",INT('Punkteberechnung Männer'!B$42*((100*N34-'Punkteberechnung Männer'!C$42)/100)^'Punkteberechnung Männer'!D$42),INT('Punkteberechnung Frauen'!B$41*((100*N34-'Punkteberechnung Frauen'!C$41)/100)^'Punkteberechnung Frauen'!D$41)))</f>
        <v/>
      </c>
      <c r="P34" s="177"/>
      <c r="Q34" s="61" t="str">
        <f>IF(P34="","",IF($E34="K",INT('Punkteberechnung Männer'!B$47*((100*P34-'Punkteberechnung Männer'!C$47)/100)^'Punkteberechnung Männer'!D$47),INT('Punkteberechnung Frauen'!B$46*((100*P34-'Punkteberechnung Frauen'!C$46)/100)^'Punkteberechnung Frauen'!D$46)))</f>
        <v/>
      </c>
      <c r="R34" s="177"/>
      <c r="S34" s="61" t="str">
        <f>IF(R34="","",IF($E34="K",INT('Punkteberechnung Männer'!B$48*((100*R34-'Punkteberechnung Männer'!C$48)/100)^'Punkteberechnung Männer'!D$48),INT('Punkteberechnung Frauen'!B$47*((100*R34-'Punkteberechnung Frauen'!C$47)/100)^'Punkteberechnung Frauen'!D$47)))</f>
        <v/>
      </c>
      <c r="T34" s="243"/>
      <c r="U34" s="61" t="str">
        <f>IF(T34="","",IF($E34="K",INT('Punkteberechnung Männer'!B$20*(('Punkteberechnung Männer'!C$20-V34)/100)^'Punkteberechnung Männer'!D$20),INT('Punkteberechnung Frauen'!B$20*(('Punkteberechnung Frauen'!C$20-V34)/100)^'Punkteberechnung Frauen'!D$20)))</f>
        <v/>
      </c>
      <c r="V34" s="253">
        <f t="shared" si="0"/>
        <v>0</v>
      </c>
      <c r="W34" s="32">
        <f t="shared" si="1"/>
        <v>0</v>
      </c>
      <c r="X34" s="39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40"/>
    </row>
    <row r="35" spans="1:58" s="41" customFormat="1" x14ac:dyDescent="0.2">
      <c r="A35" s="31"/>
      <c r="B35" s="234"/>
      <c r="C35" s="27"/>
      <c r="D35" s="239"/>
      <c r="E35" s="236"/>
      <c r="F35" s="176"/>
      <c r="G35" s="61" t="str">
        <f>IF(F35="","",IF($E35="K",INT('Punkteberechnung Männer'!B$13*(('Punkteberechnung Männer'!C$13-100*F35)/100)^'Punkteberechnung Männer'!$D$13),INT('Punkteberechnung Frauen'!B$13*(('Punkteberechnung Frauen'!C$13-100*F35)/100)^'Punkteberechnung Frauen'!$D$13)))</f>
        <v/>
      </c>
      <c r="H35" s="177"/>
      <c r="I35" s="61" t="str">
        <f>IF(H35="","",IF($E35="K",INT('Punkteberechnung Männer'!B$40*((100*H35-'Punkteberechnung Männer'!C$40)/100)^'Punkteberechnung Männer'!D$40),INT('Punkteberechnung Frauen'!B$39*((100*H35-'Punkteberechnung Frauen'!C$39)/100)^'Punkteberechnung Frauen'!D$39)))</f>
        <v/>
      </c>
      <c r="J35" s="177"/>
      <c r="K35" s="61" t="str">
        <f>IF(J35="","",IF($E35="K",INT('Punkteberechnung Männer'!B$38*((100*J35-'Punkteberechnung Männer'!C$38)/100)^'Punkteberechnung Männer'!D$38),INT('Punkteberechnung Frauen'!B$37*((100*J35-'Punkteberechnung Frauen'!C$37)/100)^'Punkteberechnung Frauen'!D$37)))</f>
        <v/>
      </c>
      <c r="L35" s="177"/>
      <c r="M35" s="61" t="str">
        <f>IF(L35="","",IF($E35="K",INT('Punkteberechnung Männer'!B$46*((100*L35-'Punkteberechnung Männer'!C$46)/100)^'Punkteberechnung Männer'!D$46),INT('Punkteberechnung Frauen'!B$45*((100*L35-'Punkteberechnung Frauen'!C$45)/100)^'Punkteberechnung Frauen'!D$45)))</f>
        <v/>
      </c>
      <c r="N35" s="177"/>
      <c r="O35" s="61" t="str">
        <f>IF(N35="","",IF($E35="K",INT('Punkteberechnung Männer'!B$42*((100*N35-'Punkteberechnung Männer'!C$42)/100)^'Punkteberechnung Männer'!D$42),INT('Punkteberechnung Frauen'!B$41*((100*N35-'Punkteberechnung Frauen'!C$41)/100)^'Punkteberechnung Frauen'!D$41)))</f>
        <v/>
      </c>
      <c r="P35" s="177"/>
      <c r="Q35" s="61" t="str">
        <f>IF(P35="","",IF($E35="K",INT('Punkteberechnung Männer'!B$47*((100*P35-'Punkteberechnung Männer'!C$47)/100)^'Punkteberechnung Männer'!D$47),INT('Punkteberechnung Frauen'!B$46*((100*P35-'Punkteberechnung Frauen'!C$46)/100)^'Punkteberechnung Frauen'!D$46)))</f>
        <v/>
      </c>
      <c r="R35" s="177"/>
      <c r="S35" s="61" t="str">
        <f>IF(R35="","",IF($E35="K",INT('Punkteberechnung Männer'!B$48*((100*R35-'Punkteberechnung Männer'!C$48)/100)^'Punkteberechnung Männer'!D$48),INT('Punkteberechnung Frauen'!B$47*((100*R35-'Punkteberechnung Frauen'!C$47)/100)^'Punkteberechnung Frauen'!D$47)))</f>
        <v/>
      </c>
      <c r="T35" s="243"/>
      <c r="U35" s="61" t="str">
        <f>IF(T35="","",IF($E35="K",INT('Punkteberechnung Männer'!B$20*(('Punkteberechnung Männer'!C$20-V35)/100)^'Punkteberechnung Männer'!D$20),INT('Punkteberechnung Frauen'!B$20*(('Punkteberechnung Frauen'!C$20-V35)/100)^'Punkteberechnung Frauen'!D$20)))</f>
        <v/>
      </c>
      <c r="V35" s="253">
        <f t="shared" si="0"/>
        <v>0</v>
      </c>
      <c r="W35" s="32">
        <f t="shared" si="1"/>
        <v>0</v>
      </c>
      <c r="X35" s="39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40"/>
    </row>
    <row r="36" spans="1:58" s="41" customFormat="1" x14ac:dyDescent="0.2">
      <c r="A36" s="31"/>
      <c r="B36" s="234"/>
      <c r="C36" s="27"/>
      <c r="D36" s="239"/>
      <c r="E36" s="236"/>
      <c r="F36" s="176"/>
      <c r="G36" s="61" t="str">
        <f>IF(F36="","",IF($E36="K",INT('Punkteberechnung Männer'!B$13*(('Punkteberechnung Männer'!C$13-100*F36)/100)^'Punkteberechnung Männer'!$D$13),INT('Punkteberechnung Frauen'!B$13*(('Punkteberechnung Frauen'!C$13-100*F36)/100)^'Punkteberechnung Frauen'!$D$13)))</f>
        <v/>
      </c>
      <c r="H36" s="177"/>
      <c r="I36" s="61" t="str">
        <f>IF(H36="","",IF($E36="K",INT('Punkteberechnung Männer'!B$40*((100*H36-'Punkteberechnung Männer'!C$40)/100)^'Punkteberechnung Männer'!D$40),INT('Punkteberechnung Frauen'!B$39*((100*H36-'Punkteberechnung Frauen'!C$39)/100)^'Punkteberechnung Frauen'!D$39)))</f>
        <v/>
      </c>
      <c r="J36" s="177"/>
      <c r="K36" s="61" t="str">
        <f>IF(J36="","",IF($E36="K",INT('Punkteberechnung Männer'!B$38*((100*J36-'Punkteberechnung Männer'!C$38)/100)^'Punkteberechnung Männer'!D$38),INT('Punkteberechnung Frauen'!B$37*((100*J36-'Punkteberechnung Frauen'!C$37)/100)^'Punkteberechnung Frauen'!D$37)))</f>
        <v/>
      </c>
      <c r="L36" s="177"/>
      <c r="M36" s="61" t="str">
        <f>IF(L36="","",IF($E36="K",INT('Punkteberechnung Männer'!B$46*((100*L36-'Punkteberechnung Männer'!C$46)/100)^'Punkteberechnung Männer'!D$46),INT('Punkteberechnung Frauen'!B$45*((100*L36-'Punkteberechnung Frauen'!C$45)/100)^'Punkteberechnung Frauen'!D$45)))</f>
        <v/>
      </c>
      <c r="N36" s="177"/>
      <c r="O36" s="61" t="str">
        <f>IF(N36="","",IF($E36="K",INT('Punkteberechnung Männer'!B$42*((100*N36-'Punkteberechnung Männer'!C$42)/100)^'Punkteberechnung Männer'!D$42),INT('Punkteberechnung Frauen'!B$41*((100*N36-'Punkteberechnung Frauen'!C$41)/100)^'Punkteberechnung Frauen'!D$41)))</f>
        <v/>
      </c>
      <c r="P36" s="177"/>
      <c r="Q36" s="61" t="str">
        <f>IF(P36="","",IF($E36="K",INT('Punkteberechnung Männer'!B$47*((100*P36-'Punkteberechnung Männer'!C$47)/100)^'Punkteberechnung Männer'!D$47),INT('Punkteberechnung Frauen'!B$46*((100*P36-'Punkteberechnung Frauen'!C$46)/100)^'Punkteberechnung Frauen'!D$46)))</f>
        <v/>
      </c>
      <c r="R36" s="177"/>
      <c r="S36" s="61" t="str">
        <f>IF(R36="","",IF($E36="K",INT('Punkteberechnung Männer'!B$48*((100*R36-'Punkteberechnung Männer'!C$48)/100)^'Punkteberechnung Männer'!D$48),INT('Punkteberechnung Frauen'!B$47*((100*R36-'Punkteberechnung Frauen'!C$47)/100)^'Punkteberechnung Frauen'!D$47)))</f>
        <v/>
      </c>
      <c r="T36" s="243"/>
      <c r="U36" s="61" t="str">
        <f>IF(T36="","",IF($E36="K",INT('Punkteberechnung Männer'!B$20*(('Punkteberechnung Männer'!C$20-V36)/100)^'Punkteberechnung Männer'!D$20),INT('Punkteberechnung Frauen'!B$20*(('Punkteberechnung Frauen'!C$20-V36)/100)^'Punkteberechnung Frauen'!D$20)))</f>
        <v/>
      </c>
      <c r="V36" s="253">
        <f t="shared" si="0"/>
        <v>0</v>
      </c>
      <c r="W36" s="32">
        <f t="shared" si="1"/>
        <v>0</v>
      </c>
      <c r="X36" s="39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40"/>
    </row>
    <row r="37" spans="1:58" s="41" customFormat="1" x14ac:dyDescent="0.2">
      <c r="A37" s="31"/>
      <c r="B37" s="234"/>
      <c r="C37" s="27"/>
      <c r="D37" s="239"/>
      <c r="E37" s="236"/>
      <c r="F37" s="176"/>
      <c r="G37" s="61" t="str">
        <f>IF(F37="","",IF($E37="K",INT('Punkteberechnung Männer'!B$13*(('Punkteberechnung Männer'!C$13-100*F37)/100)^'Punkteberechnung Männer'!$D$13),INT('Punkteberechnung Frauen'!B$13*(('Punkteberechnung Frauen'!C$13-100*F37)/100)^'Punkteberechnung Frauen'!$D$13)))</f>
        <v/>
      </c>
      <c r="H37" s="177"/>
      <c r="I37" s="61" t="str">
        <f>IF(H37="","",IF($E37="K",INT('Punkteberechnung Männer'!B$40*((100*H37-'Punkteberechnung Männer'!C$40)/100)^'Punkteberechnung Männer'!D$40),INT('Punkteberechnung Frauen'!B$39*((100*H37-'Punkteberechnung Frauen'!C$39)/100)^'Punkteberechnung Frauen'!D$39)))</f>
        <v/>
      </c>
      <c r="J37" s="177"/>
      <c r="K37" s="61" t="str">
        <f>IF(J37="","",IF($E37="K",INT('Punkteberechnung Männer'!B$38*((100*J37-'Punkteberechnung Männer'!C$38)/100)^'Punkteberechnung Männer'!D$38),INT('Punkteberechnung Frauen'!B$37*((100*J37-'Punkteberechnung Frauen'!C$37)/100)^'Punkteberechnung Frauen'!D$37)))</f>
        <v/>
      </c>
      <c r="L37" s="177"/>
      <c r="M37" s="61" t="str">
        <f>IF(L37="","",IF($E37="K",INT('Punkteberechnung Männer'!B$46*((100*L37-'Punkteberechnung Männer'!C$46)/100)^'Punkteberechnung Männer'!D$46),INT('Punkteberechnung Frauen'!B$45*((100*L37-'Punkteberechnung Frauen'!C$45)/100)^'Punkteberechnung Frauen'!D$45)))</f>
        <v/>
      </c>
      <c r="N37" s="177"/>
      <c r="O37" s="61" t="str">
        <f>IF(N37="","",IF($E37="K",INT('Punkteberechnung Männer'!B$42*((100*N37-'Punkteberechnung Männer'!C$42)/100)^'Punkteberechnung Männer'!D$42),INT('Punkteberechnung Frauen'!B$41*((100*N37-'Punkteberechnung Frauen'!C$41)/100)^'Punkteberechnung Frauen'!D$41)))</f>
        <v/>
      </c>
      <c r="P37" s="177"/>
      <c r="Q37" s="61" t="str">
        <f>IF(P37="","",IF($E37="K",INT('Punkteberechnung Männer'!B$47*((100*P37-'Punkteberechnung Männer'!C$47)/100)^'Punkteberechnung Männer'!D$47),INT('Punkteberechnung Frauen'!B$46*((100*P37-'Punkteberechnung Frauen'!C$46)/100)^'Punkteberechnung Frauen'!D$46)))</f>
        <v/>
      </c>
      <c r="R37" s="177"/>
      <c r="S37" s="61" t="str">
        <f>IF(R37="","",IF($E37="K",INT('Punkteberechnung Männer'!B$48*((100*R37-'Punkteberechnung Männer'!C$48)/100)^'Punkteberechnung Männer'!D$48),INT('Punkteberechnung Frauen'!B$47*((100*R37-'Punkteberechnung Frauen'!C$47)/100)^'Punkteberechnung Frauen'!D$47)))</f>
        <v/>
      </c>
      <c r="T37" s="243"/>
      <c r="U37" s="61" t="str">
        <f>IF(T37="","",IF($E37="K",INT('Punkteberechnung Männer'!B$20*(('Punkteberechnung Männer'!C$20-V37)/100)^'Punkteberechnung Männer'!D$20),INT('Punkteberechnung Frauen'!B$20*(('Punkteberechnung Frauen'!C$20-V37)/100)^'Punkteberechnung Frauen'!D$20)))</f>
        <v/>
      </c>
      <c r="V37" s="253">
        <f t="shared" si="0"/>
        <v>0</v>
      </c>
      <c r="W37" s="32">
        <f t="shared" si="1"/>
        <v>0</v>
      </c>
      <c r="X37" s="39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40"/>
    </row>
    <row r="38" spans="1:58" s="41" customFormat="1" x14ac:dyDescent="0.2">
      <c r="A38" s="31"/>
      <c r="B38" s="234"/>
      <c r="C38" s="27"/>
      <c r="D38" s="239"/>
      <c r="E38" s="236"/>
      <c r="F38" s="176"/>
      <c r="G38" s="61" t="str">
        <f>IF(F38="","",IF($E38="K",INT('Punkteberechnung Männer'!B$13*(('Punkteberechnung Männer'!C$13-100*F38)/100)^'Punkteberechnung Männer'!$D$13),INT('Punkteberechnung Frauen'!B$13*(('Punkteberechnung Frauen'!C$13-100*F38)/100)^'Punkteberechnung Frauen'!$D$13)))</f>
        <v/>
      </c>
      <c r="H38" s="177"/>
      <c r="I38" s="61" t="str">
        <f>IF(H38="","",IF($E38="K",INT('Punkteberechnung Männer'!B$40*((100*H38-'Punkteberechnung Männer'!C$40)/100)^'Punkteberechnung Männer'!D$40),INT('Punkteberechnung Frauen'!B$39*((100*H38-'Punkteberechnung Frauen'!C$39)/100)^'Punkteberechnung Frauen'!D$39)))</f>
        <v/>
      </c>
      <c r="J38" s="177"/>
      <c r="K38" s="61" t="str">
        <f>IF(J38="","",IF($E38="K",INT('Punkteberechnung Männer'!B$38*((100*J38-'Punkteberechnung Männer'!C$38)/100)^'Punkteberechnung Männer'!D$38),INT('Punkteberechnung Frauen'!B$37*((100*J38-'Punkteberechnung Frauen'!C$37)/100)^'Punkteberechnung Frauen'!D$37)))</f>
        <v/>
      </c>
      <c r="L38" s="177"/>
      <c r="M38" s="61" t="str">
        <f>IF(L38="","",IF($E38="K",INT('Punkteberechnung Männer'!B$46*((100*L38-'Punkteberechnung Männer'!C$46)/100)^'Punkteberechnung Männer'!D$46),INT('Punkteberechnung Frauen'!B$45*((100*L38-'Punkteberechnung Frauen'!C$45)/100)^'Punkteberechnung Frauen'!D$45)))</f>
        <v/>
      </c>
      <c r="N38" s="177"/>
      <c r="O38" s="61" t="str">
        <f>IF(N38="","",IF($E38="K",INT('Punkteberechnung Männer'!B$42*((100*N38-'Punkteberechnung Männer'!C$42)/100)^'Punkteberechnung Männer'!D$42),INT('Punkteberechnung Frauen'!B$41*((100*N38-'Punkteberechnung Frauen'!C$41)/100)^'Punkteberechnung Frauen'!D$41)))</f>
        <v/>
      </c>
      <c r="P38" s="177"/>
      <c r="Q38" s="61" t="str">
        <f>IF(P38="","",IF($E38="K",INT('Punkteberechnung Männer'!B$47*((100*P38-'Punkteberechnung Männer'!C$47)/100)^'Punkteberechnung Männer'!D$47),INT('Punkteberechnung Frauen'!B$46*((100*P38-'Punkteberechnung Frauen'!C$46)/100)^'Punkteberechnung Frauen'!D$46)))</f>
        <v/>
      </c>
      <c r="R38" s="177"/>
      <c r="S38" s="61" t="str">
        <f>IF(R38="","",IF($E38="K",INT('Punkteberechnung Männer'!B$48*((100*R38-'Punkteberechnung Männer'!C$48)/100)^'Punkteberechnung Männer'!D$48),INT('Punkteberechnung Frauen'!B$47*((100*R38-'Punkteberechnung Frauen'!C$47)/100)^'Punkteberechnung Frauen'!D$47)))</f>
        <v/>
      </c>
      <c r="T38" s="243"/>
      <c r="U38" s="61" t="str">
        <f>IF(T38="","",IF($E38="K",INT('Punkteberechnung Männer'!B$20*(('Punkteberechnung Männer'!C$20-V38)/100)^'Punkteberechnung Männer'!D$20),INT('Punkteberechnung Frauen'!B$20*(('Punkteberechnung Frauen'!C$20-V38)/100)^'Punkteberechnung Frauen'!D$20)))</f>
        <v/>
      </c>
      <c r="V38" s="253">
        <f t="shared" si="0"/>
        <v>0</v>
      </c>
      <c r="W38" s="32">
        <f t="shared" si="1"/>
        <v>0</v>
      </c>
      <c r="X38" s="39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40"/>
    </row>
    <row r="39" spans="1:58" s="41" customFormat="1" x14ac:dyDescent="0.2">
      <c r="A39" s="31"/>
      <c r="B39" s="234"/>
      <c r="C39" s="27"/>
      <c r="D39" s="239"/>
      <c r="E39" s="236"/>
      <c r="F39" s="176"/>
      <c r="G39" s="61" t="str">
        <f>IF(F39="","",IF($E39="K",INT('Punkteberechnung Männer'!B$13*(('Punkteberechnung Männer'!C$13-100*F39)/100)^'Punkteberechnung Männer'!$D$13),INT('Punkteberechnung Frauen'!B$13*(('Punkteberechnung Frauen'!C$13-100*F39)/100)^'Punkteberechnung Frauen'!$D$13)))</f>
        <v/>
      </c>
      <c r="H39" s="177"/>
      <c r="I39" s="61" t="str">
        <f>IF(H39="","",IF($E39="K",INT('Punkteberechnung Männer'!B$40*((100*H39-'Punkteberechnung Männer'!C$40)/100)^'Punkteberechnung Männer'!D$40),INT('Punkteberechnung Frauen'!B$39*((100*H39-'Punkteberechnung Frauen'!C$39)/100)^'Punkteberechnung Frauen'!D$39)))</f>
        <v/>
      </c>
      <c r="J39" s="177"/>
      <c r="K39" s="61" t="str">
        <f>IF(J39="","",IF($E39="K",INT('Punkteberechnung Männer'!B$38*((100*J39-'Punkteberechnung Männer'!C$38)/100)^'Punkteberechnung Männer'!D$38),INT('Punkteberechnung Frauen'!B$37*((100*J39-'Punkteberechnung Frauen'!C$37)/100)^'Punkteberechnung Frauen'!D$37)))</f>
        <v/>
      </c>
      <c r="L39" s="177"/>
      <c r="M39" s="61" t="str">
        <f>IF(L39="","",IF($E39="K",INT('Punkteberechnung Männer'!B$46*((100*L39-'Punkteberechnung Männer'!C$46)/100)^'Punkteberechnung Männer'!D$46),INT('Punkteberechnung Frauen'!B$45*((100*L39-'Punkteberechnung Frauen'!C$45)/100)^'Punkteberechnung Frauen'!D$45)))</f>
        <v/>
      </c>
      <c r="N39" s="177"/>
      <c r="O39" s="61" t="str">
        <f>IF(N39="","",IF($E39="K",INT('Punkteberechnung Männer'!B$42*((100*N39-'Punkteberechnung Männer'!C$42)/100)^'Punkteberechnung Männer'!D$42),INT('Punkteberechnung Frauen'!B$41*((100*N39-'Punkteberechnung Frauen'!C$41)/100)^'Punkteberechnung Frauen'!D$41)))</f>
        <v/>
      </c>
      <c r="P39" s="177"/>
      <c r="Q39" s="61" t="str">
        <f>IF(P39="","",IF($E39="K",INT('Punkteberechnung Männer'!B$47*((100*P39-'Punkteberechnung Männer'!C$47)/100)^'Punkteberechnung Männer'!D$47),INT('Punkteberechnung Frauen'!B$46*((100*P39-'Punkteberechnung Frauen'!C$46)/100)^'Punkteberechnung Frauen'!D$46)))</f>
        <v/>
      </c>
      <c r="R39" s="177"/>
      <c r="S39" s="61" t="str">
        <f>IF(R39="","",IF($E39="K",INT('Punkteberechnung Männer'!B$48*((100*R39-'Punkteberechnung Männer'!C$48)/100)^'Punkteberechnung Männer'!D$48),INT('Punkteberechnung Frauen'!B$47*((100*R39-'Punkteberechnung Frauen'!C$47)/100)^'Punkteberechnung Frauen'!D$47)))</f>
        <v/>
      </c>
      <c r="T39" s="243"/>
      <c r="U39" s="61" t="str">
        <f>IF(T39="","",IF($E39="K",INT('Punkteberechnung Männer'!B$20*(('Punkteberechnung Männer'!C$20-V39)/100)^'Punkteberechnung Männer'!D$20),INT('Punkteberechnung Frauen'!B$20*(('Punkteberechnung Frauen'!C$20-V39)/100)^'Punkteberechnung Frauen'!D$20)))</f>
        <v/>
      </c>
      <c r="V39" s="253">
        <f t="shared" si="0"/>
        <v>0</v>
      </c>
      <c r="W39" s="32">
        <f t="shared" si="1"/>
        <v>0</v>
      </c>
      <c r="X39" s="39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40"/>
    </row>
    <row r="40" spans="1:58" s="41" customFormat="1" x14ac:dyDescent="0.2">
      <c r="A40" s="31"/>
      <c r="B40" s="234"/>
      <c r="C40" s="27"/>
      <c r="D40" s="239"/>
      <c r="E40" s="236"/>
      <c r="F40" s="176"/>
      <c r="G40" s="61" t="str">
        <f>IF(F40="","",IF($E40="K",INT('Punkteberechnung Männer'!B$13*(('Punkteberechnung Männer'!C$13-100*F40)/100)^'Punkteberechnung Männer'!$D$13),INT('Punkteberechnung Frauen'!B$13*(('Punkteberechnung Frauen'!C$13-100*F40)/100)^'Punkteberechnung Frauen'!$D$13)))</f>
        <v/>
      </c>
      <c r="H40" s="177"/>
      <c r="I40" s="61" t="str">
        <f>IF(H40="","",IF($E40="K",INT('Punkteberechnung Männer'!B$40*((100*H40-'Punkteberechnung Männer'!C$40)/100)^'Punkteberechnung Männer'!D$40),INT('Punkteberechnung Frauen'!B$39*((100*H40-'Punkteberechnung Frauen'!C$39)/100)^'Punkteberechnung Frauen'!D$39)))</f>
        <v/>
      </c>
      <c r="J40" s="177"/>
      <c r="K40" s="61" t="str">
        <f>IF(J40="","",IF($E40="K",INT('Punkteberechnung Männer'!B$38*((100*J40-'Punkteberechnung Männer'!C$38)/100)^'Punkteberechnung Männer'!D$38),INT('Punkteberechnung Frauen'!B$37*((100*J40-'Punkteberechnung Frauen'!C$37)/100)^'Punkteberechnung Frauen'!D$37)))</f>
        <v/>
      </c>
      <c r="L40" s="177"/>
      <c r="M40" s="61" t="str">
        <f>IF(L40="","",IF($E40="K",INT('Punkteberechnung Männer'!B$46*((100*L40-'Punkteberechnung Männer'!C$46)/100)^'Punkteberechnung Männer'!D$46),INT('Punkteberechnung Frauen'!B$45*((100*L40-'Punkteberechnung Frauen'!C$45)/100)^'Punkteberechnung Frauen'!D$45)))</f>
        <v/>
      </c>
      <c r="N40" s="177"/>
      <c r="O40" s="61" t="str">
        <f>IF(N40="","",IF($E40="K",INT('Punkteberechnung Männer'!B$42*((100*N40-'Punkteberechnung Männer'!C$42)/100)^'Punkteberechnung Männer'!D$42),INT('Punkteberechnung Frauen'!B$41*((100*N40-'Punkteberechnung Frauen'!C$41)/100)^'Punkteberechnung Frauen'!D$41)))</f>
        <v/>
      </c>
      <c r="P40" s="177"/>
      <c r="Q40" s="61" t="str">
        <f>IF(P40="","",IF($E40="K",INT('Punkteberechnung Männer'!B$47*((100*P40-'Punkteberechnung Männer'!C$47)/100)^'Punkteberechnung Männer'!D$47),INT('Punkteberechnung Frauen'!B$46*((100*P40-'Punkteberechnung Frauen'!C$46)/100)^'Punkteberechnung Frauen'!D$46)))</f>
        <v/>
      </c>
      <c r="R40" s="177"/>
      <c r="S40" s="61" t="str">
        <f>IF(R40="","",IF($E40="K",INT('Punkteberechnung Männer'!B$48*((100*R40-'Punkteberechnung Männer'!C$48)/100)^'Punkteberechnung Männer'!D$48),INT('Punkteberechnung Frauen'!B$47*((100*R40-'Punkteberechnung Frauen'!C$47)/100)^'Punkteberechnung Frauen'!D$47)))</f>
        <v/>
      </c>
      <c r="T40" s="243"/>
      <c r="U40" s="61" t="str">
        <f>IF(T40="","",IF($E40="K",INT('Punkteberechnung Männer'!B$20*(('Punkteberechnung Männer'!C$20-V40)/100)^'Punkteberechnung Männer'!D$20),INT('Punkteberechnung Frauen'!B$20*(('Punkteberechnung Frauen'!C$20-V40)/100)^'Punkteberechnung Frauen'!D$20)))</f>
        <v/>
      </c>
      <c r="V40" s="253">
        <f t="shared" si="0"/>
        <v>0</v>
      </c>
      <c r="W40" s="32">
        <f t="shared" si="1"/>
        <v>0</v>
      </c>
      <c r="X40" s="39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40"/>
    </row>
    <row r="41" spans="1:58" s="41" customFormat="1" x14ac:dyDescent="0.2">
      <c r="A41" s="31"/>
      <c r="B41" s="234"/>
      <c r="C41" s="27"/>
      <c r="D41" s="239"/>
      <c r="E41" s="236"/>
      <c r="F41" s="176"/>
      <c r="G41" s="61" t="str">
        <f>IF(F41="","",IF($E41="K",INT('Punkteberechnung Männer'!B$13*(('Punkteberechnung Männer'!C$13-100*F41)/100)^'Punkteberechnung Männer'!$D$13),INT('Punkteberechnung Frauen'!B$13*(('Punkteberechnung Frauen'!C$13-100*F41)/100)^'Punkteberechnung Frauen'!$D$13)))</f>
        <v/>
      </c>
      <c r="H41" s="177"/>
      <c r="I41" s="61" t="str">
        <f>IF(H41="","",IF($E41="K",INT('Punkteberechnung Männer'!B$40*((100*H41-'Punkteberechnung Männer'!C$40)/100)^'Punkteberechnung Männer'!D$40),INT('Punkteberechnung Frauen'!B$39*((100*H41-'Punkteberechnung Frauen'!C$39)/100)^'Punkteberechnung Frauen'!D$39)))</f>
        <v/>
      </c>
      <c r="J41" s="177"/>
      <c r="K41" s="61" t="str">
        <f>IF(J41="","",IF($E41="K",INT('Punkteberechnung Männer'!B$38*((100*J41-'Punkteberechnung Männer'!C$38)/100)^'Punkteberechnung Männer'!D$38),INT('Punkteberechnung Frauen'!B$37*((100*J41-'Punkteberechnung Frauen'!C$37)/100)^'Punkteberechnung Frauen'!D$37)))</f>
        <v/>
      </c>
      <c r="L41" s="177"/>
      <c r="M41" s="61" t="str">
        <f>IF(L41="","",IF($E41="K",INT('Punkteberechnung Männer'!B$46*((100*L41-'Punkteberechnung Männer'!C$46)/100)^'Punkteberechnung Männer'!D$46),INT('Punkteberechnung Frauen'!B$45*((100*L41-'Punkteberechnung Frauen'!C$45)/100)^'Punkteberechnung Frauen'!D$45)))</f>
        <v/>
      </c>
      <c r="N41" s="177"/>
      <c r="O41" s="61" t="str">
        <f>IF(N41="","",IF($E41="K",INT('Punkteberechnung Männer'!B$42*((100*N41-'Punkteberechnung Männer'!C$42)/100)^'Punkteberechnung Männer'!D$42),INT('Punkteberechnung Frauen'!B$41*((100*N41-'Punkteberechnung Frauen'!C$41)/100)^'Punkteberechnung Frauen'!D$41)))</f>
        <v/>
      </c>
      <c r="P41" s="177"/>
      <c r="Q41" s="61" t="str">
        <f>IF(P41="","",IF($E41="K",INT('Punkteberechnung Männer'!B$47*((100*P41-'Punkteberechnung Männer'!C$47)/100)^'Punkteberechnung Männer'!D$47),INT('Punkteberechnung Frauen'!B$46*((100*P41-'Punkteberechnung Frauen'!C$46)/100)^'Punkteberechnung Frauen'!D$46)))</f>
        <v/>
      </c>
      <c r="R41" s="177"/>
      <c r="S41" s="61" t="str">
        <f>IF(R41="","",IF($E41="K",INT('Punkteberechnung Männer'!B$48*((100*R41-'Punkteberechnung Männer'!C$48)/100)^'Punkteberechnung Männer'!D$48),INT('Punkteberechnung Frauen'!B$47*((100*R41-'Punkteberechnung Frauen'!C$47)/100)^'Punkteberechnung Frauen'!D$47)))</f>
        <v/>
      </c>
      <c r="T41" s="243"/>
      <c r="U41" s="61" t="str">
        <f>IF(T41="","",IF($E41="K",INT('Punkteberechnung Männer'!B$20*(('Punkteberechnung Männer'!C$20-V41)/100)^'Punkteberechnung Männer'!D$20),INT('Punkteberechnung Frauen'!B$20*(('Punkteberechnung Frauen'!C$20-V41)/100)^'Punkteberechnung Frauen'!D$20)))</f>
        <v/>
      </c>
      <c r="V41" s="253">
        <f t="shared" si="0"/>
        <v>0</v>
      </c>
      <c r="W41" s="32">
        <f t="shared" si="1"/>
        <v>0</v>
      </c>
      <c r="X41" s="39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40"/>
    </row>
    <row r="42" spans="1:58" s="41" customFormat="1" x14ac:dyDescent="0.2">
      <c r="A42" s="31"/>
      <c r="B42" s="234"/>
      <c r="C42" s="27"/>
      <c r="D42" s="239"/>
      <c r="E42" s="236"/>
      <c r="F42" s="176"/>
      <c r="G42" s="61" t="str">
        <f>IF(F42="","",IF($E42="K",INT('Punkteberechnung Männer'!B$13*(('Punkteberechnung Männer'!C$13-100*F42)/100)^'Punkteberechnung Männer'!$D$13),INT('Punkteberechnung Frauen'!B$13*(('Punkteberechnung Frauen'!C$13-100*F42)/100)^'Punkteberechnung Frauen'!$D$13)))</f>
        <v/>
      </c>
      <c r="H42" s="177"/>
      <c r="I42" s="61" t="str">
        <f>IF(H42="","",IF($E42="K",INT('Punkteberechnung Männer'!B$40*((100*H42-'Punkteberechnung Männer'!C$40)/100)^'Punkteberechnung Männer'!D$40),INT('Punkteberechnung Frauen'!B$39*((100*H42-'Punkteberechnung Frauen'!C$39)/100)^'Punkteberechnung Frauen'!D$39)))</f>
        <v/>
      </c>
      <c r="J42" s="177"/>
      <c r="K42" s="61" t="str">
        <f>IF(J42="","",IF($E42="K",INT('Punkteberechnung Männer'!B$38*((100*J42-'Punkteberechnung Männer'!C$38)/100)^'Punkteberechnung Männer'!D$38),INT('Punkteberechnung Frauen'!B$37*((100*J42-'Punkteberechnung Frauen'!C$37)/100)^'Punkteberechnung Frauen'!D$37)))</f>
        <v/>
      </c>
      <c r="L42" s="177"/>
      <c r="M42" s="61" t="str">
        <f>IF(L42="","",IF($E42="K",INT('Punkteberechnung Männer'!B$46*((100*L42-'Punkteberechnung Männer'!C$46)/100)^'Punkteberechnung Männer'!D$46),INT('Punkteberechnung Frauen'!B$45*((100*L42-'Punkteberechnung Frauen'!C$45)/100)^'Punkteberechnung Frauen'!D$45)))</f>
        <v/>
      </c>
      <c r="N42" s="177"/>
      <c r="O42" s="61" t="str">
        <f>IF(N42="","",IF($E42="K",INT('Punkteberechnung Männer'!B$42*((100*N42-'Punkteberechnung Männer'!C$42)/100)^'Punkteberechnung Männer'!D$42),INT('Punkteberechnung Frauen'!B$41*((100*N42-'Punkteberechnung Frauen'!C$41)/100)^'Punkteberechnung Frauen'!D$41)))</f>
        <v/>
      </c>
      <c r="P42" s="177"/>
      <c r="Q42" s="61" t="str">
        <f>IF(P42="","",IF($E42="K",INT('Punkteberechnung Männer'!B$47*((100*P42-'Punkteberechnung Männer'!C$47)/100)^'Punkteberechnung Männer'!D$47),INT('Punkteberechnung Frauen'!B$46*((100*P42-'Punkteberechnung Frauen'!C$46)/100)^'Punkteberechnung Frauen'!D$46)))</f>
        <v/>
      </c>
      <c r="R42" s="177"/>
      <c r="S42" s="61" t="str">
        <f>IF(R42="","",IF($E42="K",INT('Punkteberechnung Männer'!B$48*((100*R42-'Punkteberechnung Männer'!C$48)/100)^'Punkteberechnung Männer'!D$48),INT('Punkteberechnung Frauen'!B$47*((100*R42-'Punkteberechnung Frauen'!C$47)/100)^'Punkteberechnung Frauen'!D$47)))</f>
        <v/>
      </c>
      <c r="T42" s="243"/>
      <c r="U42" s="61" t="str">
        <f>IF(T42="","",IF($E42="K",INT('Punkteberechnung Männer'!B$20*(('Punkteberechnung Männer'!C$20-V42)/100)^'Punkteberechnung Männer'!D$20),INT('Punkteberechnung Frauen'!B$20*(('Punkteberechnung Frauen'!C$20-V42)/100)^'Punkteberechnung Frauen'!D$20)))</f>
        <v/>
      </c>
      <c r="V42" s="253">
        <f t="shared" si="0"/>
        <v>0</v>
      </c>
      <c r="W42" s="32">
        <f t="shared" si="1"/>
        <v>0</v>
      </c>
      <c r="X42" s="39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40"/>
    </row>
    <row r="43" spans="1:58" s="41" customFormat="1" x14ac:dyDescent="0.2">
      <c r="A43" s="31"/>
      <c r="B43" s="234"/>
      <c r="C43" s="27"/>
      <c r="D43" s="239"/>
      <c r="E43" s="236"/>
      <c r="F43" s="176"/>
      <c r="G43" s="61" t="str">
        <f>IF(F43="","",IF($E43="K",INT('Punkteberechnung Männer'!B$13*(('Punkteberechnung Männer'!C$13-100*F43)/100)^'Punkteberechnung Männer'!$D$13),INT('Punkteberechnung Frauen'!B$13*(('Punkteberechnung Frauen'!C$13-100*F43)/100)^'Punkteberechnung Frauen'!$D$13)))</f>
        <v/>
      </c>
      <c r="H43" s="177"/>
      <c r="I43" s="61" t="str">
        <f>IF(H43="","",IF($E43="K",INT('Punkteberechnung Männer'!B$40*((100*H43-'Punkteberechnung Männer'!C$40)/100)^'Punkteberechnung Männer'!D$40),INT('Punkteberechnung Frauen'!B$39*((100*H43-'Punkteberechnung Frauen'!C$39)/100)^'Punkteberechnung Frauen'!D$39)))</f>
        <v/>
      </c>
      <c r="J43" s="177"/>
      <c r="K43" s="61" t="str">
        <f>IF(J43="","",IF($E43="K",INT('Punkteberechnung Männer'!B$38*((100*J43-'Punkteberechnung Männer'!C$38)/100)^'Punkteberechnung Männer'!D$38),INT('Punkteberechnung Frauen'!B$37*((100*J43-'Punkteberechnung Frauen'!C$37)/100)^'Punkteberechnung Frauen'!D$37)))</f>
        <v/>
      </c>
      <c r="L43" s="177"/>
      <c r="M43" s="61" t="str">
        <f>IF(L43="","",IF($E43="K",INT('Punkteberechnung Männer'!B$46*((100*L43-'Punkteberechnung Männer'!C$46)/100)^'Punkteberechnung Männer'!D$46),INT('Punkteberechnung Frauen'!B$45*((100*L43-'Punkteberechnung Frauen'!C$45)/100)^'Punkteberechnung Frauen'!D$45)))</f>
        <v/>
      </c>
      <c r="N43" s="177"/>
      <c r="O43" s="61" t="str">
        <f>IF(N43="","",IF($E43="K",INT('Punkteberechnung Männer'!B$42*((100*N43-'Punkteberechnung Männer'!C$42)/100)^'Punkteberechnung Männer'!D$42),INT('Punkteberechnung Frauen'!B$41*((100*N43-'Punkteberechnung Frauen'!C$41)/100)^'Punkteberechnung Frauen'!D$41)))</f>
        <v/>
      </c>
      <c r="P43" s="177"/>
      <c r="Q43" s="61" t="str">
        <f>IF(P43="","",IF($E43="K",INT('Punkteberechnung Männer'!B$47*((100*P43-'Punkteberechnung Männer'!C$47)/100)^'Punkteberechnung Männer'!D$47),INT('Punkteberechnung Frauen'!B$46*((100*P43-'Punkteberechnung Frauen'!C$46)/100)^'Punkteberechnung Frauen'!D$46)))</f>
        <v/>
      </c>
      <c r="R43" s="177"/>
      <c r="S43" s="61" t="str">
        <f>IF(R43="","",IF($E43="K",INT('Punkteberechnung Männer'!B$48*((100*R43-'Punkteberechnung Männer'!C$48)/100)^'Punkteberechnung Männer'!D$48),INT('Punkteberechnung Frauen'!B$47*((100*R43-'Punkteberechnung Frauen'!C$47)/100)^'Punkteberechnung Frauen'!D$47)))</f>
        <v/>
      </c>
      <c r="T43" s="243"/>
      <c r="U43" s="61" t="str">
        <f>IF(T43="","",IF($E43="K",INT('Punkteberechnung Männer'!B$20*(('Punkteberechnung Männer'!C$20-V43)/100)^'Punkteberechnung Männer'!D$20),INT('Punkteberechnung Frauen'!B$20*(('Punkteberechnung Frauen'!C$20-V43)/100)^'Punkteberechnung Frauen'!D$20)))</f>
        <v/>
      </c>
      <c r="V43" s="253">
        <f t="shared" si="0"/>
        <v>0</v>
      </c>
      <c r="W43" s="32">
        <f t="shared" si="1"/>
        <v>0</v>
      </c>
      <c r="X43" s="39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40"/>
    </row>
    <row r="44" spans="1:58" s="41" customFormat="1" x14ac:dyDescent="0.2">
      <c r="A44" s="31"/>
      <c r="B44" s="234"/>
      <c r="C44" s="27"/>
      <c r="D44" s="239"/>
      <c r="E44" s="236"/>
      <c r="F44" s="176"/>
      <c r="G44" s="61" t="str">
        <f>IF(F44="","",IF($E44="K",INT('Punkteberechnung Männer'!B$13*(('Punkteberechnung Männer'!C$13-100*F44)/100)^'Punkteberechnung Männer'!$D$13),INT('Punkteberechnung Frauen'!B$13*(('Punkteberechnung Frauen'!C$13-100*F44)/100)^'Punkteberechnung Frauen'!$D$13)))</f>
        <v/>
      </c>
      <c r="H44" s="177"/>
      <c r="I44" s="61" t="str">
        <f>IF(H44="","",IF($E44="K",INT('Punkteberechnung Männer'!B$40*((100*H44-'Punkteberechnung Männer'!C$40)/100)^'Punkteberechnung Männer'!D$40),INT('Punkteberechnung Frauen'!B$39*((100*H44-'Punkteberechnung Frauen'!C$39)/100)^'Punkteberechnung Frauen'!D$39)))</f>
        <v/>
      </c>
      <c r="J44" s="177"/>
      <c r="K44" s="61" t="str">
        <f>IF(J44="","",IF($E44="K",INT('Punkteberechnung Männer'!B$38*((100*J44-'Punkteberechnung Männer'!C$38)/100)^'Punkteberechnung Männer'!D$38),INT('Punkteberechnung Frauen'!B$37*((100*J44-'Punkteberechnung Frauen'!C$37)/100)^'Punkteberechnung Frauen'!D$37)))</f>
        <v/>
      </c>
      <c r="L44" s="177"/>
      <c r="M44" s="61" t="str">
        <f>IF(L44="","",IF($E44="K",INT('Punkteberechnung Männer'!B$46*((100*L44-'Punkteberechnung Männer'!C$46)/100)^'Punkteberechnung Männer'!D$46),INT('Punkteberechnung Frauen'!B$45*((100*L44-'Punkteberechnung Frauen'!C$45)/100)^'Punkteberechnung Frauen'!D$45)))</f>
        <v/>
      </c>
      <c r="N44" s="177"/>
      <c r="O44" s="61" t="str">
        <f>IF(N44="","",IF($E44="K",INT('Punkteberechnung Männer'!B$42*((100*N44-'Punkteberechnung Männer'!C$42)/100)^'Punkteberechnung Männer'!D$42),INT('Punkteberechnung Frauen'!B$41*((100*N44-'Punkteberechnung Frauen'!C$41)/100)^'Punkteberechnung Frauen'!D$41)))</f>
        <v/>
      </c>
      <c r="P44" s="177"/>
      <c r="Q44" s="61" t="str">
        <f>IF(P44="","",IF($E44="K",INT('Punkteberechnung Männer'!B$47*((100*P44-'Punkteberechnung Männer'!C$47)/100)^'Punkteberechnung Männer'!D$47),INT('Punkteberechnung Frauen'!B$46*((100*P44-'Punkteberechnung Frauen'!C$46)/100)^'Punkteberechnung Frauen'!D$46)))</f>
        <v/>
      </c>
      <c r="R44" s="177"/>
      <c r="S44" s="61" t="str">
        <f>IF(R44="","",IF($E44="K",INT('Punkteberechnung Männer'!B$48*((100*R44-'Punkteberechnung Männer'!C$48)/100)^'Punkteberechnung Männer'!D$48),INT('Punkteberechnung Frauen'!B$47*((100*R44-'Punkteberechnung Frauen'!C$47)/100)^'Punkteberechnung Frauen'!D$47)))</f>
        <v/>
      </c>
      <c r="T44" s="243"/>
      <c r="U44" s="61" t="str">
        <f>IF(T44="","",IF($E44="K",INT('Punkteberechnung Männer'!B$20*(('Punkteberechnung Männer'!C$20-V44)/100)^'Punkteberechnung Männer'!D$20),INT('Punkteberechnung Frauen'!B$20*(('Punkteberechnung Frauen'!C$20-V44)/100)^'Punkteberechnung Frauen'!D$20)))</f>
        <v/>
      </c>
      <c r="V44" s="253">
        <f t="shared" si="0"/>
        <v>0</v>
      </c>
      <c r="W44" s="32">
        <f t="shared" si="1"/>
        <v>0</v>
      </c>
      <c r="X44" s="39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40"/>
    </row>
    <row r="45" spans="1:58" s="41" customFormat="1" x14ac:dyDescent="0.2">
      <c r="A45" s="31"/>
      <c r="B45" s="234"/>
      <c r="C45" s="27"/>
      <c r="D45" s="239"/>
      <c r="E45" s="236"/>
      <c r="F45" s="176"/>
      <c r="G45" s="61" t="str">
        <f>IF(F45="","",IF($E45="K",INT('Punkteberechnung Männer'!B$13*(('Punkteberechnung Männer'!C$13-100*F45)/100)^'Punkteberechnung Männer'!$D$13),INT('Punkteberechnung Frauen'!B$13*(('Punkteberechnung Frauen'!C$13-100*F45)/100)^'Punkteberechnung Frauen'!$D$13)))</f>
        <v/>
      </c>
      <c r="H45" s="177"/>
      <c r="I45" s="61" t="str">
        <f>IF(H45="","",IF($E45="K",INT('Punkteberechnung Männer'!B$40*((100*H45-'Punkteberechnung Männer'!C$40)/100)^'Punkteberechnung Männer'!D$40),INT('Punkteberechnung Frauen'!B$39*((100*H45-'Punkteberechnung Frauen'!C$39)/100)^'Punkteberechnung Frauen'!D$39)))</f>
        <v/>
      </c>
      <c r="J45" s="177"/>
      <c r="K45" s="61" t="str">
        <f>IF(J45="","",IF($E45="K",INT('Punkteberechnung Männer'!B$38*((100*J45-'Punkteberechnung Männer'!C$38)/100)^'Punkteberechnung Männer'!D$38),INT('Punkteberechnung Frauen'!B$37*((100*J45-'Punkteberechnung Frauen'!C$37)/100)^'Punkteberechnung Frauen'!D$37)))</f>
        <v/>
      </c>
      <c r="L45" s="177"/>
      <c r="M45" s="61" t="str">
        <f>IF(L45="","",IF($E45="K",INT('Punkteberechnung Männer'!B$46*((100*L45-'Punkteberechnung Männer'!C$46)/100)^'Punkteberechnung Männer'!D$46),INT('Punkteberechnung Frauen'!B$45*((100*L45-'Punkteberechnung Frauen'!C$45)/100)^'Punkteberechnung Frauen'!D$45)))</f>
        <v/>
      </c>
      <c r="N45" s="177"/>
      <c r="O45" s="61" t="str">
        <f>IF(N45="","",IF($E45="K",INT('Punkteberechnung Männer'!B$42*((100*N45-'Punkteberechnung Männer'!C$42)/100)^'Punkteberechnung Männer'!D$42),INT('Punkteberechnung Frauen'!B$41*((100*N45-'Punkteberechnung Frauen'!C$41)/100)^'Punkteberechnung Frauen'!D$41)))</f>
        <v/>
      </c>
      <c r="P45" s="177"/>
      <c r="Q45" s="61" t="str">
        <f>IF(P45="","",IF($E45="K",INT('Punkteberechnung Männer'!B$47*((100*P45-'Punkteberechnung Männer'!C$47)/100)^'Punkteberechnung Männer'!D$47),INT('Punkteberechnung Frauen'!B$46*((100*P45-'Punkteberechnung Frauen'!C$46)/100)^'Punkteberechnung Frauen'!D$46)))</f>
        <v/>
      </c>
      <c r="R45" s="177"/>
      <c r="S45" s="61" t="str">
        <f>IF(R45="","",IF($E45="K",INT('Punkteberechnung Männer'!B$48*((100*R45-'Punkteberechnung Männer'!C$48)/100)^'Punkteberechnung Männer'!D$48),INT('Punkteberechnung Frauen'!B$47*((100*R45-'Punkteberechnung Frauen'!C$47)/100)^'Punkteberechnung Frauen'!D$47)))</f>
        <v/>
      </c>
      <c r="T45" s="243"/>
      <c r="U45" s="61" t="str">
        <f>IF(T45="","",IF($E45="K",INT('Punkteberechnung Männer'!B$20*(('Punkteberechnung Männer'!C$20-V45)/100)^'Punkteberechnung Männer'!D$20),INT('Punkteberechnung Frauen'!B$20*(('Punkteberechnung Frauen'!C$20-V45)/100)^'Punkteberechnung Frauen'!D$20)))</f>
        <v/>
      </c>
      <c r="V45" s="253">
        <f t="shared" si="0"/>
        <v>0</v>
      </c>
      <c r="W45" s="32">
        <f t="shared" si="1"/>
        <v>0</v>
      </c>
      <c r="X45" s="39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40"/>
    </row>
    <row r="46" spans="1:58" s="41" customFormat="1" x14ac:dyDescent="0.2">
      <c r="A46" s="31"/>
      <c r="B46" s="234"/>
      <c r="C46" s="27"/>
      <c r="D46" s="239"/>
      <c r="E46" s="236"/>
      <c r="F46" s="176"/>
      <c r="G46" s="61" t="str">
        <f>IF(F46="","",IF($E46="K",INT('Punkteberechnung Männer'!B$13*(('Punkteberechnung Männer'!C$13-100*F46)/100)^'Punkteberechnung Männer'!$D$13),INT('Punkteberechnung Frauen'!B$13*(('Punkteberechnung Frauen'!C$13-100*F46)/100)^'Punkteberechnung Frauen'!$D$13)))</f>
        <v/>
      </c>
      <c r="H46" s="177"/>
      <c r="I46" s="61" t="str">
        <f>IF(H46="","",IF($E46="K",INT('Punkteberechnung Männer'!B$40*((100*H46-'Punkteberechnung Männer'!C$40)/100)^'Punkteberechnung Männer'!D$40),INT('Punkteberechnung Frauen'!B$39*((100*H46-'Punkteberechnung Frauen'!C$39)/100)^'Punkteberechnung Frauen'!D$39)))</f>
        <v/>
      </c>
      <c r="J46" s="177"/>
      <c r="K46" s="61" t="str">
        <f>IF(J46="","",IF($E46="K",INT('Punkteberechnung Männer'!B$38*((100*J46-'Punkteberechnung Männer'!C$38)/100)^'Punkteberechnung Männer'!D$38),INT('Punkteberechnung Frauen'!B$37*((100*J46-'Punkteberechnung Frauen'!C$37)/100)^'Punkteberechnung Frauen'!D$37)))</f>
        <v/>
      </c>
      <c r="L46" s="177"/>
      <c r="M46" s="61" t="str">
        <f>IF(L46="","",IF($E46="K",INT('Punkteberechnung Männer'!B$46*((100*L46-'Punkteberechnung Männer'!C$46)/100)^'Punkteberechnung Männer'!D$46),INT('Punkteberechnung Frauen'!B$45*((100*L46-'Punkteberechnung Frauen'!C$45)/100)^'Punkteberechnung Frauen'!D$45)))</f>
        <v/>
      </c>
      <c r="N46" s="177"/>
      <c r="O46" s="61" t="str">
        <f>IF(N46="","",IF($E46="K",INT('Punkteberechnung Männer'!B$42*((100*N46-'Punkteberechnung Männer'!C$42)/100)^'Punkteberechnung Männer'!D$42),INT('Punkteberechnung Frauen'!B$41*((100*N46-'Punkteberechnung Frauen'!C$41)/100)^'Punkteberechnung Frauen'!D$41)))</f>
        <v/>
      </c>
      <c r="P46" s="177"/>
      <c r="Q46" s="61" t="str">
        <f>IF(P46="","",IF($E46="K",INT('Punkteberechnung Männer'!B$47*((100*P46-'Punkteberechnung Männer'!C$47)/100)^'Punkteberechnung Männer'!D$47),INT('Punkteberechnung Frauen'!B$46*((100*P46-'Punkteberechnung Frauen'!C$46)/100)^'Punkteberechnung Frauen'!D$46)))</f>
        <v/>
      </c>
      <c r="R46" s="177"/>
      <c r="S46" s="61" t="str">
        <f>IF(R46="","",IF($E46="K",INT('Punkteberechnung Männer'!B$48*((100*R46-'Punkteberechnung Männer'!C$48)/100)^'Punkteberechnung Männer'!D$48),INT('Punkteberechnung Frauen'!B$47*((100*R46-'Punkteberechnung Frauen'!C$47)/100)^'Punkteberechnung Frauen'!D$47)))</f>
        <v/>
      </c>
      <c r="T46" s="243"/>
      <c r="U46" s="61" t="str">
        <f>IF(T46="","",IF($E46="K",INT('Punkteberechnung Männer'!B$20*(('Punkteberechnung Männer'!C$20-V46)/100)^'Punkteberechnung Männer'!D$20),INT('Punkteberechnung Frauen'!B$20*(('Punkteberechnung Frauen'!C$20-V46)/100)^'Punkteberechnung Frauen'!D$20)))</f>
        <v/>
      </c>
      <c r="V46" s="253">
        <f t="shared" si="0"/>
        <v>0</v>
      </c>
      <c r="W46" s="32">
        <f t="shared" si="1"/>
        <v>0</v>
      </c>
      <c r="X46" s="39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40"/>
    </row>
    <row r="47" spans="1:58" s="41" customFormat="1" x14ac:dyDescent="0.2">
      <c r="A47" s="31"/>
      <c r="B47" s="234"/>
      <c r="C47" s="27"/>
      <c r="D47" s="239"/>
      <c r="E47" s="236"/>
      <c r="F47" s="176"/>
      <c r="G47" s="61" t="str">
        <f>IF(F47="","",IF($E47="K",INT('Punkteberechnung Männer'!B$13*(('Punkteberechnung Männer'!C$13-100*F47)/100)^'Punkteberechnung Männer'!$D$13),INT('Punkteberechnung Frauen'!B$13*(('Punkteberechnung Frauen'!C$13-100*F47)/100)^'Punkteberechnung Frauen'!$D$13)))</f>
        <v/>
      </c>
      <c r="H47" s="177"/>
      <c r="I47" s="61" t="str">
        <f>IF(H47="","",IF($E47="K",INT('Punkteberechnung Männer'!B$40*((100*H47-'Punkteberechnung Männer'!C$40)/100)^'Punkteberechnung Männer'!D$40),INT('Punkteberechnung Frauen'!B$39*((100*H47-'Punkteberechnung Frauen'!C$39)/100)^'Punkteberechnung Frauen'!D$39)))</f>
        <v/>
      </c>
      <c r="J47" s="177"/>
      <c r="K47" s="61" t="str">
        <f>IF(J47="","",IF($E47="K",INT('Punkteberechnung Männer'!B$38*((100*J47-'Punkteberechnung Männer'!C$38)/100)^'Punkteberechnung Männer'!D$38),INT('Punkteberechnung Frauen'!B$37*((100*J47-'Punkteberechnung Frauen'!C$37)/100)^'Punkteberechnung Frauen'!D$37)))</f>
        <v/>
      </c>
      <c r="L47" s="177"/>
      <c r="M47" s="61" t="str">
        <f>IF(L47="","",IF($E47="K",INT('Punkteberechnung Männer'!B$46*((100*L47-'Punkteberechnung Männer'!C$46)/100)^'Punkteberechnung Männer'!D$46),INT('Punkteberechnung Frauen'!B$45*((100*L47-'Punkteberechnung Frauen'!C$45)/100)^'Punkteberechnung Frauen'!D$45)))</f>
        <v/>
      </c>
      <c r="N47" s="177"/>
      <c r="O47" s="61" t="str">
        <f>IF(N47="","",IF($E47="K",INT('Punkteberechnung Männer'!B$42*((100*N47-'Punkteberechnung Männer'!C$42)/100)^'Punkteberechnung Männer'!D$42),INT('Punkteberechnung Frauen'!B$41*((100*N47-'Punkteberechnung Frauen'!C$41)/100)^'Punkteberechnung Frauen'!D$41)))</f>
        <v/>
      </c>
      <c r="P47" s="177"/>
      <c r="Q47" s="61" t="str">
        <f>IF(P47="","",IF($E47="K",INT('Punkteberechnung Männer'!B$47*((100*P47-'Punkteberechnung Männer'!C$47)/100)^'Punkteberechnung Männer'!D$47),INT('Punkteberechnung Frauen'!B$46*((100*P47-'Punkteberechnung Frauen'!C$46)/100)^'Punkteberechnung Frauen'!D$46)))</f>
        <v/>
      </c>
      <c r="R47" s="177"/>
      <c r="S47" s="61" t="str">
        <f>IF(R47="","",IF($E47="K",INT('Punkteberechnung Männer'!B$48*((100*R47-'Punkteberechnung Männer'!C$48)/100)^'Punkteberechnung Männer'!D$48),INT('Punkteberechnung Frauen'!B$47*((100*R47-'Punkteberechnung Frauen'!C$47)/100)^'Punkteberechnung Frauen'!D$47)))</f>
        <v/>
      </c>
      <c r="T47" s="243"/>
      <c r="U47" s="61" t="str">
        <f>IF(T47="","",IF($E47="K",INT('Punkteberechnung Männer'!B$20*(('Punkteberechnung Männer'!C$20-V47)/100)^'Punkteberechnung Männer'!D$20),INT('Punkteberechnung Frauen'!B$20*(('Punkteberechnung Frauen'!C$20-V47)/100)^'Punkteberechnung Frauen'!D$20)))</f>
        <v/>
      </c>
      <c r="V47" s="253">
        <f t="shared" si="0"/>
        <v>0</v>
      </c>
      <c r="W47" s="32">
        <f t="shared" si="1"/>
        <v>0</v>
      </c>
      <c r="X47" s="39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40"/>
    </row>
    <row r="48" spans="1:58" s="41" customFormat="1" x14ac:dyDescent="0.2">
      <c r="A48" s="31"/>
      <c r="B48" s="234"/>
      <c r="C48" s="27"/>
      <c r="D48" s="239"/>
      <c r="E48" s="236"/>
      <c r="F48" s="176"/>
      <c r="G48" s="61" t="str">
        <f>IF(F48="","",IF($E48="K",INT('Punkteberechnung Männer'!B$13*(('Punkteberechnung Männer'!C$13-100*F48)/100)^'Punkteberechnung Männer'!$D$13),INT('Punkteberechnung Frauen'!B$13*(('Punkteberechnung Frauen'!C$13-100*F48)/100)^'Punkteberechnung Frauen'!$D$13)))</f>
        <v/>
      </c>
      <c r="H48" s="177"/>
      <c r="I48" s="61" t="str">
        <f>IF(H48="","",IF($E48="K",INT('Punkteberechnung Männer'!B$40*((100*H48-'Punkteberechnung Männer'!C$40)/100)^'Punkteberechnung Männer'!D$40),INT('Punkteberechnung Frauen'!B$39*((100*H48-'Punkteberechnung Frauen'!C$39)/100)^'Punkteberechnung Frauen'!D$39)))</f>
        <v/>
      </c>
      <c r="J48" s="177"/>
      <c r="K48" s="61" t="str">
        <f>IF(J48="","",IF($E48="K",INT('Punkteberechnung Männer'!B$38*((100*J48-'Punkteberechnung Männer'!C$38)/100)^'Punkteberechnung Männer'!D$38),INT('Punkteberechnung Frauen'!B$37*((100*J48-'Punkteberechnung Frauen'!C$37)/100)^'Punkteberechnung Frauen'!D$37)))</f>
        <v/>
      </c>
      <c r="L48" s="177"/>
      <c r="M48" s="61" t="str">
        <f>IF(L48="","",IF($E48="K",INT('Punkteberechnung Männer'!B$46*((100*L48-'Punkteberechnung Männer'!C$46)/100)^'Punkteberechnung Männer'!D$46),INT('Punkteberechnung Frauen'!B$45*((100*L48-'Punkteberechnung Frauen'!C$45)/100)^'Punkteberechnung Frauen'!D$45)))</f>
        <v/>
      </c>
      <c r="N48" s="177"/>
      <c r="O48" s="61" t="str">
        <f>IF(N48="","",IF($E48="K",INT('Punkteberechnung Männer'!B$42*((100*N48-'Punkteberechnung Männer'!C$42)/100)^'Punkteberechnung Männer'!D$42),INT('Punkteberechnung Frauen'!B$41*((100*N48-'Punkteberechnung Frauen'!C$41)/100)^'Punkteberechnung Frauen'!D$41)))</f>
        <v/>
      </c>
      <c r="P48" s="177"/>
      <c r="Q48" s="61" t="str">
        <f>IF(P48="","",IF($E48="K",INT('Punkteberechnung Männer'!B$47*((100*P48-'Punkteberechnung Männer'!C$47)/100)^'Punkteberechnung Männer'!D$47),INT('Punkteberechnung Frauen'!B$46*((100*P48-'Punkteberechnung Frauen'!C$46)/100)^'Punkteberechnung Frauen'!D$46)))</f>
        <v/>
      </c>
      <c r="R48" s="177"/>
      <c r="S48" s="61" t="str">
        <f>IF(R48="","",IF($E48="K",INT('Punkteberechnung Männer'!B$48*((100*R48-'Punkteberechnung Männer'!C$48)/100)^'Punkteberechnung Männer'!D$48),INT('Punkteberechnung Frauen'!B$47*((100*R48-'Punkteberechnung Frauen'!C$47)/100)^'Punkteberechnung Frauen'!D$47)))</f>
        <v/>
      </c>
      <c r="T48" s="243"/>
      <c r="U48" s="61" t="str">
        <f>IF(T48="","",IF($E48="K",INT('Punkteberechnung Männer'!B$20*(('Punkteberechnung Männer'!C$20-V48)/100)^'Punkteberechnung Männer'!D$20),INT('Punkteberechnung Frauen'!B$20*(('Punkteberechnung Frauen'!C$20-V48)/100)^'Punkteberechnung Frauen'!D$20)))</f>
        <v/>
      </c>
      <c r="V48" s="253">
        <f t="shared" si="0"/>
        <v>0</v>
      </c>
      <c r="W48" s="32">
        <f t="shared" si="1"/>
        <v>0</v>
      </c>
      <c r="X48" s="39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40"/>
    </row>
    <row r="49" spans="1:58" s="41" customFormat="1" x14ac:dyDescent="0.2">
      <c r="A49" s="31"/>
      <c r="B49" s="244"/>
      <c r="C49" s="242"/>
      <c r="D49" s="246"/>
      <c r="E49" s="245"/>
      <c r="F49" s="176"/>
      <c r="G49" s="61" t="str">
        <f>IF(F49="","",IF($E49="K",INT('Punkteberechnung Männer'!B$13*(('Punkteberechnung Männer'!C$13-100*F49)/100)^'Punkteberechnung Männer'!$D$13),INT('Punkteberechnung Frauen'!B$13*(('Punkteberechnung Frauen'!C$13-100*F49)/100)^'Punkteberechnung Frauen'!$D$13)))</f>
        <v/>
      </c>
      <c r="H49" s="177"/>
      <c r="I49" s="61" t="str">
        <f>IF(H49="","",IF($E49="K",INT('Punkteberechnung Männer'!B$40*((100*H49-'Punkteberechnung Männer'!C$40)/100)^'Punkteberechnung Männer'!D$40),INT('Punkteberechnung Frauen'!B$39*((100*H49-'Punkteberechnung Frauen'!C$39)/100)^'Punkteberechnung Frauen'!D$39)))</f>
        <v/>
      </c>
      <c r="J49" s="177"/>
      <c r="K49" s="61" t="str">
        <f>IF(J49="","",IF($E49="K",INT('Punkteberechnung Männer'!B$38*((100*J49-'Punkteberechnung Männer'!C$38)/100)^'Punkteberechnung Männer'!D$38),INT('Punkteberechnung Frauen'!B$37*((100*J49-'Punkteberechnung Frauen'!C$37)/100)^'Punkteberechnung Frauen'!D$37)))</f>
        <v/>
      </c>
      <c r="L49" s="177"/>
      <c r="M49" s="61" t="str">
        <f>IF(L49="","",IF($E49="K",INT('Punkteberechnung Männer'!B$46*((100*L49-'Punkteberechnung Männer'!C$46)/100)^'Punkteberechnung Männer'!D$46),INT('Punkteberechnung Frauen'!B$45*((100*L49-'Punkteberechnung Frauen'!C$45)/100)^'Punkteberechnung Frauen'!D$45)))</f>
        <v/>
      </c>
      <c r="N49" s="177"/>
      <c r="O49" s="61" t="str">
        <f>IF(N49="","",IF($E49="K",INT('Punkteberechnung Männer'!B$42*((100*N49-'Punkteberechnung Männer'!C$42)/100)^'Punkteberechnung Männer'!D$42),INT('Punkteberechnung Frauen'!B$41*((100*N49-'Punkteberechnung Frauen'!C$41)/100)^'Punkteberechnung Frauen'!D$41)))</f>
        <v/>
      </c>
      <c r="P49" s="177"/>
      <c r="Q49" s="61" t="str">
        <f>IF(P49="","",IF($E49="K",INT('Punkteberechnung Männer'!B$47*((100*P49-'Punkteberechnung Männer'!C$47)/100)^'Punkteberechnung Männer'!D$47),INT('Punkteberechnung Frauen'!B$46*((100*P49-'Punkteberechnung Frauen'!C$46)/100)^'Punkteberechnung Frauen'!D$46)))</f>
        <v/>
      </c>
      <c r="R49" s="177"/>
      <c r="S49" s="61" t="str">
        <f>IF(R49="","",IF($E49="K",INT('Punkteberechnung Männer'!B$48*((100*R49-'Punkteberechnung Männer'!C$48)/100)^'Punkteberechnung Männer'!D$48),INT('Punkteberechnung Frauen'!B$47*((100*R49-'Punkteberechnung Frauen'!C$47)/100)^'Punkteberechnung Frauen'!D$47)))</f>
        <v/>
      </c>
      <c r="T49" s="243"/>
      <c r="U49" s="61" t="str">
        <f>IF(T49="","",IF($E49="K",INT('Punkteberechnung Männer'!B$20*(('Punkteberechnung Männer'!C$20-V49)/100)^'Punkteberechnung Männer'!D$20),INT('Punkteberechnung Frauen'!B$20*(('Punkteberechnung Frauen'!C$20-V49)/100)^'Punkteberechnung Frauen'!D$20)))</f>
        <v/>
      </c>
      <c r="V49" s="253">
        <f t="shared" si="0"/>
        <v>0</v>
      </c>
      <c r="W49" s="32">
        <f t="shared" si="1"/>
        <v>0</v>
      </c>
      <c r="X49" s="39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40"/>
    </row>
    <row r="50" spans="1:58" s="41" customFormat="1" x14ac:dyDescent="0.2">
      <c r="A50" s="31"/>
      <c r="B50" s="244"/>
      <c r="C50" s="242"/>
      <c r="D50" s="246"/>
      <c r="E50" s="245"/>
      <c r="F50" s="176"/>
      <c r="G50" s="61" t="str">
        <f>IF(F50="","",IF($E50="K",INT('Punkteberechnung Männer'!B$13*(('Punkteberechnung Männer'!C$13-100*F50)/100)^'Punkteberechnung Männer'!$D$13),INT('Punkteberechnung Frauen'!B$13*(('Punkteberechnung Frauen'!C$13-100*F50)/100)^'Punkteberechnung Frauen'!$D$13)))</f>
        <v/>
      </c>
      <c r="H50" s="177"/>
      <c r="I50" s="61" t="str">
        <f>IF(H50="","",IF($E50="K",INT('Punkteberechnung Männer'!B$40*((100*H50-'Punkteberechnung Männer'!C$40)/100)^'Punkteberechnung Männer'!D$40),INT('Punkteberechnung Frauen'!B$39*((100*H50-'Punkteberechnung Frauen'!C$39)/100)^'Punkteberechnung Frauen'!D$39)))</f>
        <v/>
      </c>
      <c r="J50" s="177"/>
      <c r="K50" s="61" t="str">
        <f>IF(J50="","",IF($E50="K",INT('Punkteberechnung Männer'!B$38*((100*J50-'Punkteberechnung Männer'!C$38)/100)^'Punkteberechnung Männer'!D$38),INT('Punkteberechnung Frauen'!B$37*((100*J50-'Punkteberechnung Frauen'!C$37)/100)^'Punkteberechnung Frauen'!D$37)))</f>
        <v/>
      </c>
      <c r="L50" s="177"/>
      <c r="M50" s="61" t="str">
        <f>IF(L50="","",IF($E50="K",INT('Punkteberechnung Männer'!B$46*((100*L50-'Punkteberechnung Männer'!C$46)/100)^'Punkteberechnung Männer'!D$46),INT('Punkteberechnung Frauen'!B$45*((100*L50-'Punkteberechnung Frauen'!C$45)/100)^'Punkteberechnung Frauen'!D$45)))</f>
        <v/>
      </c>
      <c r="N50" s="177"/>
      <c r="O50" s="61" t="str">
        <f>IF(N50="","",IF($E50="K",INT('Punkteberechnung Männer'!B$42*((100*N50-'Punkteberechnung Männer'!C$42)/100)^'Punkteberechnung Männer'!D$42),INT('Punkteberechnung Frauen'!B$41*((100*N50-'Punkteberechnung Frauen'!C$41)/100)^'Punkteberechnung Frauen'!D$41)))</f>
        <v/>
      </c>
      <c r="P50" s="177"/>
      <c r="Q50" s="61" t="str">
        <f>IF(P50="","",IF($E50="K",INT('Punkteberechnung Männer'!B$47*((100*P50-'Punkteberechnung Männer'!C$47)/100)^'Punkteberechnung Männer'!D$47),INT('Punkteberechnung Frauen'!B$46*((100*P50-'Punkteberechnung Frauen'!C$46)/100)^'Punkteberechnung Frauen'!D$46)))</f>
        <v/>
      </c>
      <c r="R50" s="177"/>
      <c r="S50" s="61" t="str">
        <f>IF(R50="","",IF($E50="K",INT('Punkteberechnung Männer'!B$48*((100*R50-'Punkteberechnung Männer'!C$48)/100)^'Punkteberechnung Männer'!D$48),INT('Punkteberechnung Frauen'!B$47*((100*R50-'Punkteberechnung Frauen'!C$47)/100)^'Punkteberechnung Frauen'!D$47)))</f>
        <v/>
      </c>
      <c r="T50" s="243"/>
      <c r="U50" s="61" t="str">
        <f>IF(T50="","",IF($E50="K",INT('Punkteberechnung Männer'!B$20*(('Punkteberechnung Männer'!C$20-V50)/100)^'Punkteberechnung Männer'!D$20),INT('Punkteberechnung Frauen'!B$20*(('Punkteberechnung Frauen'!C$20-V50)/100)^'Punkteberechnung Frauen'!D$20)))</f>
        <v/>
      </c>
      <c r="V50" s="253">
        <f t="shared" si="0"/>
        <v>0</v>
      </c>
      <c r="W50" s="32">
        <f t="shared" si="1"/>
        <v>0</v>
      </c>
      <c r="X50" s="39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40"/>
    </row>
    <row r="51" spans="1:58" s="41" customFormat="1" x14ac:dyDescent="0.2">
      <c r="A51" s="31"/>
      <c r="B51" s="244"/>
      <c r="C51" s="242"/>
      <c r="D51" s="246"/>
      <c r="E51" s="245"/>
      <c r="F51" s="176"/>
      <c r="G51" s="61" t="str">
        <f>IF(F51="","",IF($E51="K",INT('Punkteberechnung Männer'!B$13*(('Punkteberechnung Männer'!C$13-100*F51)/100)^'Punkteberechnung Männer'!$D$13),INT('Punkteberechnung Frauen'!B$13*(('Punkteberechnung Frauen'!C$13-100*F51)/100)^'Punkteberechnung Frauen'!$D$13)))</f>
        <v/>
      </c>
      <c r="H51" s="177"/>
      <c r="I51" s="61" t="str">
        <f>IF(H51="","",IF($E51="K",INT('Punkteberechnung Männer'!B$40*((100*H51-'Punkteberechnung Männer'!C$40)/100)^'Punkteberechnung Männer'!D$40),INT('Punkteberechnung Frauen'!B$39*((100*H51-'Punkteberechnung Frauen'!C$39)/100)^'Punkteberechnung Frauen'!D$39)))</f>
        <v/>
      </c>
      <c r="J51" s="177"/>
      <c r="K51" s="61" t="str">
        <f>IF(J51="","",IF($E51="K",INT('Punkteberechnung Männer'!B$38*((100*J51-'Punkteberechnung Männer'!C$38)/100)^'Punkteberechnung Männer'!D$38),INT('Punkteberechnung Frauen'!B$37*((100*J51-'Punkteberechnung Frauen'!C$37)/100)^'Punkteberechnung Frauen'!D$37)))</f>
        <v/>
      </c>
      <c r="L51" s="177"/>
      <c r="M51" s="61" t="str">
        <f>IF(L51="","",IF($E51="K",INT('Punkteberechnung Männer'!B$46*((100*L51-'Punkteberechnung Männer'!C$46)/100)^'Punkteberechnung Männer'!D$46),INT('Punkteberechnung Frauen'!B$45*((100*L51-'Punkteberechnung Frauen'!C$45)/100)^'Punkteberechnung Frauen'!D$45)))</f>
        <v/>
      </c>
      <c r="N51" s="177"/>
      <c r="O51" s="61" t="str">
        <f>IF(N51="","",IF($E51="K",INT('Punkteberechnung Männer'!B$42*((100*N51-'Punkteberechnung Männer'!C$42)/100)^'Punkteberechnung Männer'!D$42),INT('Punkteberechnung Frauen'!B$41*((100*N51-'Punkteberechnung Frauen'!C$41)/100)^'Punkteberechnung Frauen'!D$41)))</f>
        <v/>
      </c>
      <c r="P51" s="177"/>
      <c r="Q51" s="61" t="str">
        <f>IF(P51="","",IF($E51="K",INT('Punkteberechnung Männer'!B$47*((100*P51-'Punkteberechnung Männer'!C$47)/100)^'Punkteberechnung Männer'!D$47),INT('Punkteberechnung Frauen'!B$46*((100*P51-'Punkteberechnung Frauen'!C$46)/100)^'Punkteberechnung Frauen'!D$46)))</f>
        <v/>
      </c>
      <c r="R51" s="177"/>
      <c r="S51" s="61" t="str">
        <f>IF(R51="","",IF($E51="K",INT('Punkteberechnung Männer'!B$48*((100*R51-'Punkteberechnung Männer'!C$48)/100)^'Punkteberechnung Männer'!D$48),INT('Punkteberechnung Frauen'!B$47*((100*R51-'Punkteberechnung Frauen'!C$47)/100)^'Punkteberechnung Frauen'!D$47)))</f>
        <v/>
      </c>
      <c r="T51" s="243"/>
      <c r="U51" s="61" t="str">
        <f>IF(T51="","",IF($E51="K",INT('Punkteberechnung Männer'!B$20*(('Punkteberechnung Männer'!C$20-V51)/100)^'Punkteberechnung Männer'!D$20),INT('Punkteberechnung Frauen'!B$20*(('Punkteberechnung Frauen'!C$20-V51)/100)^'Punkteberechnung Frauen'!D$20)))</f>
        <v/>
      </c>
      <c r="V51" s="253">
        <f t="shared" si="0"/>
        <v>0</v>
      </c>
      <c r="W51" s="32">
        <f t="shared" si="1"/>
        <v>0</v>
      </c>
      <c r="X51" s="39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40"/>
    </row>
    <row r="52" spans="1:58" s="41" customFormat="1" x14ac:dyDescent="0.2">
      <c r="A52" s="31"/>
      <c r="B52" s="244"/>
      <c r="C52" s="242"/>
      <c r="D52" s="246"/>
      <c r="E52" s="245"/>
      <c r="F52" s="176"/>
      <c r="G52" s="61" t="str">
        <f>IF(F52="","",IF($E52="K",INT('Punkteberechnung Männer'!B$13*(('Punkteberechnung Männer'!C$13-100*F52)/100)^'Punkteberechnung Männer'!$D$13),INT('Punkteberechnung Frauen'!B$13*(('Punkteberechnung Frauen'!C$13-100*F52)/100)^'Punkteberechnung Frauen'!$D$13)))</f>
        <v/>
      </c>
      <c r="H52" s="177"/>
      <c r="I52" s="61" t="str">
        <f>IF(H52="","",IF($E52="K",INT('Punkteberechnung Männer'!B$40*((100*H52-'Punkteberechnung Männer'!C$40)/100)^'Punkteberechnung Männer'!D$40),INT('Punkteberechnung Frauen'!B$39*((100*H52-'Punkteberechnung Frauen'!C$39)/100)^'Punkteberechnung Frauen'!D$39)))</f>
        <v/>
      </c>
      <c r="J52" s="177"/>
      <c r="K52" s="61" t="str">
        <f>IF(J52="","",IF($E52="K",INT('Punkteberechnung Männer'!B$38*((100*J52-'Punkteberechnung Männer'!C$38)/100)^'Punkteberechnung Männer'!D$38),INT('Punkteberechnung Frauen'!B$37*((100*J52-'Punkteberechnung Frauen'!C$37)/100)^'Punkteberechnung Frauen'!D$37)))</f>
        <v/>
      </c>
      <c r="L52" s="177"/>
      <c r="M52" s="61" t="str">
        <f>IF(L52="","",IF($E52="K",INT('Punkteberechnung Männer'!B$46*((100*L52-'Punkteberechnung Männer'!C$46)/100)^'Punkteberechnung Männer'!D$46),INT('Punkteberechnung Frauen'!B$45*((100*L52-'Punkteberechnung Frauen'!C$45)/100)^'Punkteberechnung Frauen'!D$45)))</f>
        <v/>
      </c>
      <c r="N52" s="177"/>
      <c r="O52" s="61" t="str">
        <f>IF(N52="","",IF($E52="K",INT('Punkteberechnung Männer'!B$42*((100*N52-'Punkteberechnung Männer'!C$42)/100)^'Punkteberechnung Männer'!D$42),INT('Punkteberechnung Frauen'!B$41*((100*N52-'Punkteberechnung Frauen'!C$41)/100)^'Punkteberechnung Frauen'!D$41)))</f>
        <v/>
      </c>
      <c r="P52" s="177"/>
      <c r="Q52" s="61" t="str">
        <f>IF(P52="","",IF($E52="K",INT('Punkteberechnung Männer'!B$47*((100*P52-'Punkteberechnung Männer'!C$47)/100)^'Punkteberechnung Männer'!D$47),INT('Punkteberechnung Frauen'!B$46*((100*P52-'Punkteberechnung Frauen'!C$46)/100)^'Punkteberechnung Frauen'!D$46)))</f>
        <v/>
      </c>
      <c r="R52" s="177"/>
      <c r="S52" s="61" t="str">
        <f>IF(R52="","",IF($E52="K",INT('Punkteberechnung Männer'!B$48*((100*R52-'Punkteberechnung Männer'!C$48)/100)^'Punkteberechnung Männer'!D$48),INT('Punkteberechnung Frauen'!B$47*((100*R52-'Punkteberechnung Frauen'!C$47)/100)^'Punkteberechnung Frauen'!D$47)))</f>
        <v/>
      </c>
      <c r="T52" s="243"/>
      <c r="U52" s="61" t="str">
        <f>IF(T52="","",IF($E52="K",INT('Punkteberechnung Männer'!B$20*(('Punkteberechnung Männer'!C$20-V52)/100)^'Punkteberechnung Männer'!D$20),INT('Punkteberechnung Frauen'!B$20*(('Punkteberechnung Frauen'!C$20-V52)/100)^'Punkteberechnung Frauen'!D$20)))</f>
        <v/>
      </c>
      <c r="V52" s="253">
        <f t="shared" si="0"/>
        <v>0</v>
      </c>
      <c r="W52" s="32">
        <f t="shared" si="1"/>
        <v>0</v>
      </c>
      <c r="X52" s="39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40"/>
    </row>
    <row r="53" spans="1:58" s="41" customFormat="1" x14ac:dyDescent="0.2">
      <c r="A53" s="31"/>
      <c r="B53" s="244"/>
      <c r="C53" s="242"/>
      <c r="D53" s="246"/>
      <c r="E53" s="245"/>
      <c r="F53" s="176"/>
      <c r="G53" s="61" t="str">
        <f>IF(F53="","",IF($E53="K",INT('Punkteberechnung Männer'!B$13*(('Punkteberechnung Männer'!C$13-100*F53)/100)^'Punkteberechnung Männer'!$D$13),INT('Punkteberechnung Frauen'!B$13*(('Punkteberechnung Frauen'!C$13-100*F53)/100)^'Punkteberechnung Frauen'!$D$13)))</f>
        <v/>
      </c>
      <c r="H53" s="177"/>
      <c r="I53" s="61" t="str">
        <f>IF(H53="","",IF($E53="K",INT('Punkteberechnung Männer'!B$40*((100*H53-'Punkteberechnung Männer'!C$40)/100)^'Punkteberechnung Männer'!D$40),INT('Punkteberechnung Frauen'!B$39*((100*H53-'Punkteberechnung Frauen'!C$39)/100)^'Punkteberechnung Frauen'!D$39)))</f>
        <v/>
      </c>
      <c r="J53" s="177"/>
      <c r="K53" s="61" t="str">
        <f>IF(J53="","",IF($E53="K",INT('Punkteberechnung Männer'!B$38*((100*J53-'Punkteberechnung Männer'!C$38)/100)^'Punkteberechnung Männer'!D$38),INT('Punkteberechnung Frauen'!B$37*((100*J53-'Punkteberechnung Frauen'!C$37)/100)^'Punkteberechnung Frauen'!D$37)))</f>
        <v/>
      </c>
      <c r="L53" s="177"/>
      <c r="M53" s="61" t="str">
        <f>IF(L53="","",IF($E53="K",INT('Punkteberechnung Männer'!B$46*((100*L53-'Punkteberechnung Männer'!C$46)/100)^'Punkteberechnung Männer'!D$46),INT('Punkteberechnung Frauen'!B$45*((100*L53-'Punkteberechnung Frauen'!C$45)/100)^'Punkteberechnung Frauen'!D$45)))</f>
        <v/>
      </c>
      <c r="N53" s="177"/>
      <c r="O53" s="61" t="str">
        <f>IF(N53="","",IF($E53="K",INT('Punkteberechnung Männer'!B$42*((100*N53-'Punkteberechnung Männer'!C$42)/100)^'Punkteberechnung Männer'!D$42),INT('Punkteberechnung Frauen'!B$41*((100*N53-'Punkteberechnung Frauen'!C$41)/100)^'Punkteberechnung Frauen'!D$41)))</f>
        <v/>
      </c>
      <c r="P53" s="177"/>
      <c r="Q53" s="61" t="str">
        <f>IF(P53="","",IF($E53="K",INT('Punkteberechnung Männer'!B$47*((100*P53-'Punkteberechnung Männer'!C$47)/100)^'Punkteberechnung Männer'!D$47),INT('Punkteberechnung Frauen'!B$46*((100*P53-'Punkteberechnung Frauen'!C$46)/100)^'Punkteberechnung Frauen'!D$46)))</f>
        <v/>
      </c>
      <c r="R53" s="177"/>
      <c r="S53" s="61" t="str">
        <f>IF(R53="","",IF($E53="K",INT('Punkteberechnung Männer'!B$48*((100*R53-'Punkteberechnung Männer'!C$48)/100)^'Punkteberechnung Männer'!D$48),INT('Punkteberechnung Frauen'!B$47*((100*R53-'Punkteberechnung Frauen'!C$47)/100)^'Punkteberechnung Frauen'!D$47)))</f>
        <v/>
      </c>
      <c r="T53" s="243"/>
      <c r="U53" s="61" t="str">
        <f>IF(T53="","",IF($E53="K",INT('Punkteberechnung Männer'!B$20*(('Punkteberechnung Männer'!C$20-V53)/100)^'Punkteberechnung Männer'!D$20),INT('Punkteberechnung Frauen'!B$20*(('Punkteberechnung Frauen'!C$20-V53)/100)^'Punkteberechnung Frauen'!D$20)))</f>
        <v/>
      </c>
      <c r="V53" s="253">
        <f t="shared" si="0"/>
        <v>0</v>
      </c>
      <c r="W53" s="32">
        <f t="shared" si="1"/>
        <v>0</v>
      </c>
      <c r="X53" s="39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40"/>
    </row>
    <row r="54" spans="1:58" s="41" customFormat="1" x14ac:dyDescent="0.2">
      <c r="A54" s="31"/>
      <c r="B54" s="244"/>
      <c r="C54" s="242"/>
      <c r="D54" s="246"/>
      <c r="E54" s="245"/>
      <c r="F54" s="176"/>
      <c r="G54" s="61" t="str">
        <f>IF(F54="","",IF($E54="K",INT('Punkteberechnung Männer'!B$13*(('Punkteberechnung Männer'!C$13-100*F54)/100)^'Punkteberechnung Männer'!$D$13),INT('Punkteberechnung Frauen'!B$13*(('Punkteberechnung Frauen'!C$13-100*F54)/100)^'Punkteberechnung Frauen'!$D$13)))</f>
        <v/>
      </c>
      <c r="H54" s="177"/>
      <c r="I54" s="61" t="str">
        <f>IF(H54="","",IF($E54="K",INT('Punkteberechnung Männer'!B$40*((100*H54-'Punkteberechnung Männer'!C$40)/100)^'Punkteberechnung Männer'!D$40),INT('Punkteberechnung Frauen'!B$39*((100*H54-'Punkteberechnung Frauen'!C$39)/100)^'Punkteberechnung Frauen'!D$39)))</f>
        <v/>
      </c>
      <c r="J54" s="177"/>
      <c r="K54" s="61" t="str">
        <f>IF(J54="","",IF($E54="K",INT('Punkteberechnung Männer'!B$38*((100*J54-'Punkteberechnung Männer'!C$38)/100)^'Punkteberechnung Männer'!D$38),INT('Punkteberechnung Frauen'!B$37*((100*J54-'Punkteberechnung Frauen'!C$37)/100)^'Punkteberechnung Frauen'!D$37)))</f>
        <v/>
      </c>
      <c r="L54" s="177"/>
      <c r="M54" s="61" t="str">
        <f>IF(L54="","",IF($E54="K",INT('Punkteberechnung Männer'!B$46*((100*L54-'Punkteberechnung Männer'!C$46)/100)^'Punkteberechnung Männer'!D$46),INT('Punkteberechnung Frauen'!B$45*((100*L54-'Punkteberechnung Frauen'!C$45)/100)^'Punkteberechnung Frauen'!D$45)))</f>
        <v/>
      </c>
      <c r="N54" s="177"/>
      <c r="O54" s="61" t="str">
        <f>IF(N54="","",IF($E54="K",INT('Punkteberechnung Männer'!B$42*((100*N54-'Punkteberechnung Männer'!C$42)/100)^'Punkteberechnung Männer'!D$42),INT('Punkteberechnung Frauen'!B$41*((100*N54-'Punkteberechnung Frauen'!C$41)/100)^'Punkteberechnung Frauen'!D$41)))</f>
        <v/>
      </c>
      <c r="P54" s="177"/>
      <c r="Q54" s="61" t="str">
        <f>IF(P54="","",IF($E54="K",INT('Punkteberechnung Männer'!B$47*((100*P54-'Punkteberechnung Männer'!C$47)/100)^'Punkteberechnung Männer'!D$47),INT('Punkteberechnung Frauen'!B$46*((100*P54-'Punkteberechnung Frauen'!C$46)/100)^'Punkteberechnung Frauen'!D$46)))</f>
        <v/>
      </c>
      <c r="R54" s="177"/>
      <c r="S54" s="61" t="str">
        <f>IF(R54="","",IF($E54="K",INT('Punkteberechnung Männer'!B$48*((100*R54-'Punkteberechnung Männer'!C$48)/100)^'Punkteberechnung Männer'!D$48),INT('Punkteberechnung Frauen'!B$47*((100*R54-'Punkteberechnung Frauen'!C$47)/100)^'Punkteberechnung Frauen'!D$47)))</f>
        <v/>
      </c>
      <c r="T54" s="243"/>
      <c r="U54" s="61" t="str">
        <f>IF(T54="","",IF($E54="K",INT('Punkteberechnung Männer'!B$20*(('Punkteberechnung Männer'!C$20-V54)/100)^'Punkteberechnung Männer'!D$20),INT('Punkteberechnung Frauen'!B$20*(('Punkteberechnung Frauen'!C$20-V54)/100)^'Punkteberechnung Frauen'!D$20)))</f>
        <v/>
      </c>
      <c r="V54" s="253">
        <f t="shared" si="0"/>
        <v>0</v>
      </c>
      <c r="W54" s="32">
        <f t="shared" si="1"/>
        <v>0</v>
      </c>
      <c r="X54" s="39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40"/>
    </row>
    <row r="55" spans="1:58" s="41" customFormat="1" x14ac:dyDescent="0.2">
      <c r="A55" s="31"/>
      <c r="B55" s="244"/>
      <c r="C55" s="242"/>
      <c r="D55" s="246"/>
      <c r="E55" s="245"/>
      <c r="F55" s="176"/>
      <c r="G55" s="61" t="str">
        <f>IF(F55="","",IF($E55="K",INT('Punkteberechnung Männer'!B$13*(('Punkteberechnung Männer'!C$13-100*F55)/100)^'Punkteberechnung Männer'!$D$13),INT('Punkteberechnung Frauen'!B$13*(('Punkteberechnung Frauen'!C$13-100*F55)/100)^'Punkteberechnung Frauen'!$D$13)))</f>
        <v/>
      </c>
      <c r="H55" s="177"/>
      <c r="I55" s="61" t="str">
        <f>IF(H55="","",IF($E55="K",INT('Punkteberechnung Männer'!B$40*((100*H55-'Punkteberechnung Männer'!C$40)/100)^'Punkteberechnung Männer'!D$40),INT('Punkteberechnung Frauen'!B$39*((100*H55-'Punkteberechnung Frauen'!C$39)/100)^'Punkteberechnung Frauen'!D$39)))</f>
        <v/>
      </c>
      <c r="J55" s="177"/>
      <c r="K55" s="61" t="str">
        <f>IF(J55="","",IF($E55="K",INT('Punkteberechnung Männer'!B$38*((100*J55-'Punkteberechnung Männer'!C$38)/100)^'Punkteberechnung Männer'!D$38),INT('Punkteberechnung Frauen'!B$37*((100*J55-'Punkteberechnung Frauen'!C$37)/100)^'Punkteberechnung Frauen'!D$37)))</f>
        <v/>
      </c>
      <c r="L55" s="177"/>
      <c r="M55" s="61" t="str">
        <f>IF(L55="","",IF($E55="K",INT('Punkteberechnung Männer'!B$46*((100*L55-'Punkteberechnung Männer'!C$46)/100)^'Punkteberechnung Männer'!D$46),INT('Punkteberechnung Frauen'!B$45*((100*L55-'Punkteberechnung Frauen'!C$45)/100)^'Punkteberechnung Frauen'!D$45)))</f>
        <v/>
      </c>
      <c r="N55" s="177"/>
      <c r="O55" s="61" t="str">
        <f>IF(N55="","",IF($E55="K",INT('Punkteberechnung Männer'!B$42*((100*N55-'Punkteberechnung Männer'!C$42)/100)^'Punkteberechnung Männer'!D$42),INT('Punkteberechnung Frauen'!B$41*((100*N55-'Punkteberechnung Frauen'!C$41)/100)^'Punkteberechnung Frauen'!D$41)))</f>
        <v/>
      </c>
      <c r="P55" s="177"/>
      <c r="Q55" s="61" t="str">
        <f>IF(P55="","",IF($E55="K",INT('Punkteberechnung Männer'!B$47*((100*P55-'Punkteberechnung Männer'!C$47)/100)^'Punkteberechnung Männer'!D$47),INT('Punkteberechnung Frauen'!B$46*((100*P55-'Punkteberechnung Frauen'!C$46)/100)^'Punkteberechnung Frauen'!D$46)))</f>
        <v/>
      </c>
      <c r="R55" s="177"/>
      <c r="S55" s="61" t="str">
        <f>IF(R55="","",IF($E55="K",INT('Punkteberechnung Männer'!B$48*((100*R55-'Punkteberechnung Männer'!C$48)/100)^'Punkteberechnung Männer'!D$48),INT('Punkteberechnung Frauen'!B$47*((100*R55-'Punkteberechnung Frauen'!C$47)/100)^'Punkteberechnung Frauen'!D$47)))</f>
        <v/>
      </c>
      <c r="T55" s="243"/>
      <c r="U55" s="61" t="str">
        <f>IF(T55="","",IF($E55="K",INT('Punkteberechnung Männer'!B$20*(('Punkteberechnung Männer'!C$20-V55)/100)^'Punkteberechnung Männer'!D$20),INT('Punkteberechnung Frauen'!B$20*(('Punkteberechnung Frauen'!C$20-V55)/100)^'Punkteberechnung Frauen'!D$20)))</f>
        <v/>
      </c>
      <c r="V55" s="253">
        <f t="shared" si="0"/>
        <v>0</v>
      </c>
      <c r="W55" s="32">
        <f t="shared" si="1"/>
        <v>0</v>
      </c>
      <c r="X55" s="39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40"/>
    </row>
    <row r="56" spans="1:58" s="41" customFormat="1" x14ac:dyDescent="0.2">
      <c r="A56" s="31"/>
      <c r="B56" s="244"/>
      <c r="C56" s="242"/>
      <c r="D56" s="246"/>
      <c r="E56" s="245"/>
      <c r="F56" s="176"/>
      <c r="G56" s="61" t="str">
        <f>IF(F56="","",IF($E56="K",INT('Punkteberechnung Männer'!B$13*(('Punkteberechnung Männer'!C$13-100*F56)/100)^'Punkteberechnung Männer'!$D$13),INT('Punkteberechnung Frauen'!B$13*(('Punkteberechnung Frauen'!C$13-100*F56)/100)^'Punkteberechnung Frauen'!$D$13)))</f>
        <v/>
      </c>
      <c r="H56" s="177"/>
      <c r="I56" s="61" t="str">
        <f>IF(H56="","",IF($E56="K",INT('Punkteberechnung Männer'!B$40*((100*H56-'Punkteberechnung Männer'!C$40)/100)^'Punkteberechnung Männer'!D$40),INT('Punkteberechnung Frauen'!B$39*((100*H56-'Punkteberechnung Frauen'!C$39)/100)^'Punkteberechnung Frauen'!D$39)))</f>
        <v/>
      </c>
      <c r="J56" s="177"/>
      <c r="K56" s="61" t="str">
        <f>IF(J56="","",IF($E56="K",INT('Punkteberechnung Männer'!B$38*((100*J56-'Punkteberechnung Männer'!C$38)/100)^'Punkteberechnung Männer'!D$38),INT('Punkteberechnung Frauen'!B$37*((100*J56-'Punkteberechnung Frauen'!C$37)/100)^'Punkteberechnung Frauen'!D$37)))</f>
        <v/>
      </c>
      <c r="L56" s="177"/>
      <c r="M56" s="61" t="str">
        <f>IF(L56="","",IF($E56="K",INT('Punkteberechnung Männer'!B$46*((100*L56-'Punkteberechnung Männer'!C$46)/100)^'Punkteberechnung Männer'!D$46),INT('Punkteberechnung Frauen'!B$45*((100*L56-'Punkteberechnung Frauen'!C$45)/100)^'Punkteberechnung Frauen'!D$45)))</f>
        <v/>
      </c>
      <c r="N56" s="177"/>
      <c r="O56" s="61" t="str">
        <f>IF(N56="","",IF($E56="K",INT('Punkteberechnung Männer'!B$42*((100*N56-'Punkteberechnung Männer'!C$42)/100)^'Punkteberechnung Männer'!D$42),INT('Punkteberechnung Frauen'!B$41*((100*N56-'Punkteberechnung Frauen'!C$41)/100)^'Punkteberechnung Frauen'!D$41)))</f>
        <v/>
      </c>
      <c r="P56" s="177"/>
      <c r="Q56" s="61" t="str">
        <f>IF(P56="","",IF($E56="K",INT('Punkteberechnung Männer'!B$47*((100*P56-'Punkteberechnung Männer'!C$47)/100)^'Punkteberechnung Männer'!D$47),INT('Punkteberechnung Frauen'!B$46*((100*P56-'Punkteberechnung Frauen'!C$46)/100)^'Punkteberechnung Frauen'!D$46)))</f>
        <v/>
      </c>
      <c r="R56" s="177"/>
      <c r="S56" s="61" t="str">
        <f>IF(R56="","",IF($E56="K",INT('Punkteberechnung Männer'!B$48*((100*R56-'Punkteberechnung Männer'!C$48)/100)^'Punkteberechnung Männer'!D$48),INT('Punkteberechnung Frauen'!B$47*((100*R56-'Punkteberechnung Frauen'!C$47)/100)^'Punkteberechnung Frauen'!D$47)))</f>
        <v/>
      </c>
      <c r="T56" s="243"/>
      <c r="U56" s="61" t="str">
        <f>IF(T56="","",IF($E56="K",INT('Punkteberechnung Männer'!B$20*(('Punkteberechnung Männer'!C$20-V56)/100)^'Punkteberechnung Männer'!D$20),INT('Punkteberechnung Frauen'!B$20*(('Punkteberechnung Frauen'!C$20-V56)/100)^'Punkteberechnung Frauen'!D$20)))</f>
        <v/>
      </c>
      <c r="V56" s="253">
        <f t="shared" si="0"/>
        <v>0</v>
      </c>
      <c r="W56" s="32">
        <f t="shared" si="1"/>
        <v>0</v>
      </c>
      <c r="X56" s="39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40"/>
    </row>
    <row r="57" spans="1:58" s="41" customFormat="1" x14ac:dyDescent="0.2">
      <c r="A57" s="31"/>
      <c r="B57" s="244"/>
      <c r="C57" s="242"/>
      <c r="D57" s="246"/>
      <c r="E57" s="245"/>
      <c r="F57" s="176"/>
      <c r="G57" s="61" t="str">
        <f>IF(F57="","",IF($E57="K",INT('Punkteberechnung Männer'!B$13*(('Punkteberechnung Männer'!C$13-100*F57)/100)^'Punkteberechnung Männer'!$D$13),INT('Punkteberechnung Frauen'!B$13*(('Punkteberechnung Frauen'!C$13-100*F57)/100)^'Punkteberechnung Frauen'!$D$13)))</f>
        <v/>
      </c>
      <c r="H57" s="177"/>
      <c r="I57" s="61" t="str">
        <f>IF(H57="","",IF($E57="K",INT('Punkteberechnung Männer'!B$40*((100*H57-'Punkteberechnung Männer'!C$40)/100)^'Punkteberechnung Männer'!D$40),INT('Punkteberechnung Frauen'!B$39*((100*H57-'Punkteberechnung Frauen'!C$39)/100)^'Punkteberechnung Frauen'!D$39)))</f>
        <v/>
      </c>
      <c r="J57" s="177"/>
      <c r="K57" s="61" t="str">
        <f>IF(J57="","",IF($E57="K",INT('Punkteberechnung Männer'!B$38*((100*J57-'Punkteberechnung Männer'!C$38)/100)^'Punkteberechnung Männer'!D$38),INT('Punkteberechnung Frauen'!B$37*((100*J57-'Punkteberechnung Frauen'!C$37)/100)^'Punkteberechnung Frauen'!D$37)))</f>
        <v/>
      </c>
      <c r="L57" s="177"/>
      <c r="M57" s="61" t="str">
        <f>IF(L57="","",IF($E57="K",INT('Punkteberechnung Männer'!B$46*((100*L57-'Punkteberechnung Männer'!C$46)/100)^'Punkteberechnung Männer'!D$46),INT('Punkteberechnung Frauen'!B$45*((100*L57-'Punkteberechnung Frauen'!C$45)/100)^'Punkteberechnung Frauen'!D$45)))</f>
        <v/>
      </c>
      <c r="N57" s="177"/>
      <c r="O57" s="61" t="str">
        <f>IF(N57="","",IF($E57="K",INT('Punkteberechnung Männer'!B$42*((100*N57-'Punkteberechnung Männer'!C$42)/100)^'Punkteberechnung Männer'!D$42),INT('Punkteberechnung Frauen'!B$41*((100*N57-'Punkteberechnung Frauen'!C$41)/100)^'Punkteberechnung Frauen'!D$41)))</f>
        <v/>
      </c>
      <c r="P57" s="177"/>
      <c r="Q57" s="61" t="str">
        <f>IF(P57="","",IF($E57="K",INT('Punkteberechnung Männer'!B$47*((100*P57-'Punkteberechnung Männer'!C$47)/100)^'Punkteberechnung Männer'!D$47),INT('Punkteberechnung Frauen'!B$46*((100*P57-'Punkteberechnung Frauen'!C$46)/100)^'Punkteberechnung Frauen'!D$46)))</f>
        <v/>
      </c>
      <c r="R57" s="177"/>
      <c r="S57" s="61" t="str">
        <f>IF(R57="","",IF($E57="K",INT('Punkteberechnung Männer'!B$48*((100*R57-'Punkteberechnung Männer'!C$48)/100)^'Punkteberechnung Männer'!D$48),INT('Punkteberechnung Frauen'!B$47*((100*R57-'Punkteberechnung Frauen'!C$47)/100)^'Punkteberechnung Frauen'!D$47)))</f>
        <v/>
      </c>
      <c r="T57" s="243"/>
      <c r="U57" s="61" t="str">
        <f>IF(T57="","",IF($E57="K",INT('Punkteberechnung Männer'!B$20*(('Punkteberechnung Männer'!C$20-V57)/100)^'Punkteberechnung Männer'!D$20),INT('Punkteberechnung Frauen'!B$20*(('Punkteberechnung Frauen'!C$20-V57)/100)^'Punkteberechnung Frauen'!D$20)))</f>
        <v/>
      </c>
      <c r="V57" s="253">
        <f t="shared" si="0"/>
        <v>0</v>
      </c>
      <c r="W57" s="32">
        <f t="shared" si="1"/>
        <v>0</v>
      </c>
      <c r="X57" s="39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40"/>
    </row>
    <row r="58" spans="1:58" s="41" customFormat="1" x14ac:dyDescent="0.2">
      <c r="A58" s="31"/>
      <c r="B58" s="244"/>
      <c r="C58" s="242"/>
      <c r="D58" s="246"/>
      <c r="E58" s="245"/>
      <c r="F58" s="176"/>
      <c r="G58" s="61" t="str">
        <f>IF(F58="","",IF($E58="K",INT('Punkteberechnung Männer'!B$13*(('Punkteberechnung Männer'!C$13-100*F58)/100)^'Punkteberechnung Männer'!$D$13),INT('Punkteberechnung Frauen'!B$13*(('Punkteberechnung Frauen'!C$13-100*F58)/100)^'Punkteberechnung Frauen'!$D$13)))</f>
        <v/>
      </c>
      <c r="H58" s="177"/>
      <c r="I58" s="61" t="str">
        <f>IF(H58="","",IF($E58="K",INT('Punkteberechnung Männer'!B$40*((100*H58-'Punkteberechnung Männer'!C$40)/100)^'Punkteberechnung Männer'!D$40),INT('Punkteberechnung Frauen'!B$39*((100*H58-'Punkteberechnung Frauen'!C$39)/100)^'Punkteberechnung Frauen'!D$39)))</f>
        <v/>
      </c>
      <c r="J58" s="177"/>
      <c r="K58" s="61" t="str">
        <f>IF(J58="","",IF($E58="K",INT('Punkteberechnung Männer'!B$38*((100*J58-'Punkteberechnung Männer'!C$38)/100)^'Punkteberechnung Männer'!D$38),INT('Punkteberechnung Frauen'!B$37*((100*J58-'Punkteberechnung Frauen'!C$37)/100)^'Punkteberechnung Frauen'!D$37)))</f>
        <v/>
      </c>
      <c r="L58" s="177"/>
      <c r="M58" s="61" t="str">
        <f>IF(L58="","",IF($E58="K",INT('Punkteberechnung Männer'!B$46*((100*L58-'Punkteberechnung Männer'!C$46)/100)^'Punkteberechnung Männer'!D$46),INT('Punkteberechnung Frauen'!B$45*((100*L58-'Punkteberechnung Frauen'!C$45)/100)^'Punkteberechnung Frauen'!D$45)))</f>
        <v/>
      </c>
      <c r="N58" s="177"/>
      <c r="O58" s="61" t="str">
        <f>IF(N58="","",IF($E58="K",INT('Punkteberechnung Männer'!B$42*((100*N58-'Punkteberechnung Männer'!C$42)/100)^'Punkteberechnung Männer'!D$42),INT('Punkteberechnung Frauen'!B$41*((100*N58-'Punkteberechnung Frauen'!C$41)/100)^'Punkteberechnung Frauen'!D$41)))</f>
        <v/>
      </c>
      <c r="P58" s="177"/>
      <c r="Q58" s="61" t="str">
        <f>IF(P58="","",IF($E58="K",INT('Punkteberechnung Männer'!B$47*((100*P58-'Punkteberechnung Männer'!C$47)/100)^'Punkteberechnung Männer'!D$47),INT('Punkteberechnung Frauen'!B$46*((100*P58-'Punkteberechnung Frauen'!C$46)/100)^'Punkteberechnung Frauen'!D$46)))</f>
        <v/>
      </c>
      <c r="R58" s="177"/>
      <c r="S58" s="61" t="str">
        <f>IF(R58="","",IF($E58="K",INT('Punkteberechnung Männer'!B$48*((100*R58-'Punkteberechnung Männer'!C$48)/100)^'Punkteberechnung Männer'!D$48),INT('Punkteberechnung Frauen'!B$47*((100*R58-'Punkteberechnung Frauen'!C$47)/100)^'Punkteberechnung Frauen'!D$47)))</f>
        <v/>
      </c>
      <c r="T58" s="243"/>
      <c r="U58" s="61" t="str">
        <f>IF(T58="","",IF($E58="K",INT('Punkteberechnung Männer'!B$20*(('Punkteberechnung Männer'!C$20-V58)/100)^'Punkteberechnung Männer'!D$20),INT('Punkteberechnung Frauen'!B$20*(('Punkteberechnung Frauen'!C$20-V58)/100)^'Punkteberechnung Frauen'!D$20)))</f>
        <v/>
      </c>
      <c r="V58" s="253">
        <f t="shared" si="0"/>
        <v>0</v>
      </c>
      <c r="W58" s="32">
        <f t="shared" si="1"/>
        <v>0</v>
      </c>
      <c r="X58" s="39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40"/>
    </row>
    <row r="59" spans="1:58" s="41" customFormat="1" x14ac:dyDescent="0.2">
      <c r="A59" s="31"/>
      <c r="B59" s="244"/>
      <c r="C59" s="242"/>
      <c r="D59" s="246"/>
      <c r="E59" s="245"/>
      <c r="F59" s="176"/>
      <c r="G59" s="61" t="str">
        <f>IF(F59="","",IF($E59="K",INT('Punkteberechnung Männer'!B$13*(('Punkteberechnung Männer'!C$13-100*F59)/100)^'Punkteberechnung Männer'!$D$13),INT('Punkteberechnung Frauen'!B$13*(('Punkteberechnung Frauen'!C$13-100*F59)/100)^'Punkteberechnung Frauen'!$D$13)))</f>
        <v/>
      </c>
      <c r="H59" s="177"/>
      <c r="I59" s="61" t="str">
        <f>IF(H59="","",IF($E59="K",INT('Punkteberechnung Männer'!B$40*((100*H59-'Punkteberechnung Männer'!C$40)/100)^'Punkteberechnung Männer'!D$40),INT('Punkteberechnung Frauen'!B$39*((100*H59-'Punkteberechnung Frauen'!C$39)/100)^'Punkteberechnung Frauen'!D$39)))</f>
        <v/>
      </c>
      <c r="J59" s="177"/>
      <c r="K59" s="61" t="str">
        <f>IF(J59="","",IF($E59="K",INT('Punkteberechnung Männer'!B$38*((100*J59-'Punkteberechnung Männer'!C$38)/100)^'Punkteberechnung Männer'!D$38),INT('Punkteberechnung Frauen'!B$37*((100*J59-'Punkteberechnung Frauen'!C$37)/100)^'Punkteberechnung Frauen'!D$37)))</f>
        <v/>
      </c>
      <c r="L59" s="177"/>
      <c r="M59" s="61" t="str">
        <f>IF(L59="","",IF($E59="K",INT('Punkteberechnung Männer'!B$46*((100*L59-'Punkteberechnung Männer'!C$46)/100)^'Punkteberechnung Männer'!D$46),INT('Punkteberechnung Frauen'!B$45*((100*L59-'Punkteberechnung Frauen'!C$45)/100)^'Punkteberechnung Frauen'!D$45)))</f>
        <v/>
      </c>
      <c r="N59" s="177"/>
      <c r="O59" s="61" t="str">
        <f>IF(N59="","",IF($E59="K",INT('Punkteberechnung Männer'!B$42*((100*N59-'Punkteberechnung Männer'!C$42)/100)^'Punkteberechnung Männer'!D$42),INT('Punkteberechnung Frauen'!B$41*((100*N59-'Punkteberechnung Frauen'!C$41)/100)^'Punkteberechnung Frauen'!D$41)))</f>
        <v/>
      </c>
      <c r="P59" s="177"/>
      <c r="Q59" s="61" t="str">
        <f>IF(P59="","",IF($E59="K",INT('Punkteberechnung Männer'!B$47*((100*P59-'Punkteberechnung Männer'!C$47)/100)^'Punkteberechnung Männer'!D$47),INT('Punkteberechnung Frauen'!B$46*((100*P59-'Punkteberechnung Frauen'!C$46)/100)^'Punkteberechnung Frauen'!D$46)))</f>
        <v/>
      </c>
      <c r="R59" s="177"/>
      <c r="S59" s="61" t="str">
        <f>IF(R59="","",IF($E59="K",INT('Punkteberechnung Männer'!B$48*((100*R59-'Punkteberechnung Männer'!C$48)/100)^'Punkteberechnung Männer'!D$48),INT('Punkteberechnung Frauen'!B$47*((100*R59-'Punkteberechnung Frauen'!C$47)/100)^'Punkteberechnung Frauen'!D$47)))</f>
        <v/>
      </c>
      <c r="T59" s="243"/>
      <c r="U59" s="61" t="str">
        <f>IF(T59="","",IF($E59="K",INT('Punkteberechnung Männer'!B$20*(('Punkteberechnung Männer'!C$20-V59)/100)^'Punkteberechnung Männer'!D$20),INT('Punkteberechnung Frauen'!B$20*(('Punkteberechnung Frauen'!C$20-V59)/100)^'Punkteberechnung Frauen'!D$20)))</f>
        <v/>
      </c>
      <c r="V59" s="253">
        <f t="shared" si="0"/>
        <v>0</v>
      </c>
      <c r="W59" s="32">
        <f t="shared" si="1"/>
        <v>0</v>
      </c>
      <c r="X59" s="39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40"/>
    </row>
    <row r="60" spans="1:58" s="41" customFormat="1" x14ac:dyDescent="0.2">
      <c r="A60" s="31"/>
      <c r="B60" s="244"/>
      <c r="C60" s="242"/>
      <c r="D60" s="246"/>
      <c r="E60" s="245"/>
      <c r="F60" s="176"/>
      <c r="G60" s="61" t="str">
        <f>IF(F60="","",IF($E60="K",INT('Punkteberechnung Männer'!B$13*(('Punkteberechnung Männer'!C$13-100*F60)/100)^'Punkteberechnung Männer'!$D$13),INT('Punkteberechnung Frauen'!B$13*(('Punkteberechnung Frauen'!C$13-100*F60)/100)^'Punkteberechnung Frauen'!$D$13)))</f>
        <v/>
      </c>
      <c r="H60" s="177"/>
      <c r="I60" s="61" t="str">
        <f>IF(H60="","",IF($E60="K",INT('Punkteberechnung Männer'!B$40*((100*H60-'Punkteberechnung Männer'!C$40)/100)^'Punkteberechnung Männer'!D$40),INT('Punkteberechnung Frauen'!B$39*((100*H60-'Punkteberechnung Frauen'!C$39)/100)^'Punkteberechnung Frauen'!D$39)))</f>
        <v/>
      </c>
      <c r="J60" s="177"/>
      <c r="K60" s="61" t="str">
        <f>IF(J60="","",IF($E60="K",INT('Punkteberechnung Männer'!B$38*((100*J60-'Punkteberechnung Männer'!C$38)/100)^'Punkteberechnung Männer'!D$38),INT('Punkteberechnung Frauen'!B$37*((100*J60-'Punkteberechnung Frauen'!C$37)/100)^'Punkteberechnung Frauen'!D$37)))</f>
        <v/>
      </c>
      <c r="L60" s="177"/>
      <c r="M60" s="61" t="str">
        <f>IF(L60="","",IF($E60="K",INT('Punkteberechnung Männer'!B$46*((100*L60-'Punkteberechnung Männer'!C$46)/100)^'Punkteberechnung Männer'!D$46),INT('Punkteberechnung Frauen'!B$45*((100*L60-'Punkteberechnung Frauen'!C$45)/100)^'Punkteberechnung Frauen'!D$45)))</f>
        <v/>
      </c>
      <c r="N60" s="177"/>
      <c r="O60" s="61" t="str">
        <f>IF(N60="","",IF($E60="K",INT('Punkteberechnung Männer'!B$42*((100*N60-'Punkteberechnung Männer'!C$42)/100)^'Punkteberechnung Männer'!D$42),INT('Punkteberechnung Frauen'!B$41*((100*N60-'Punkteberechnung Frauen'!C$41)/100)^'Punkteberechnung Frauen'!D$41)))</f>
        <v/>
      </c>
      <c r="P60" s="177"/>
      <c r="Q60" s="61" t="str">
        <f>IF(P60="","",IF($E60="K",INT('Punkteberechnung Männer'!B$47*((100*P60-'Punkteberechnung Männer'!C$47)/100)^'Punkteberechnung Männer'!D$47),INT('Punkteberechnung Frauen'!B$46*((100*P60-'Punkteberechnung Frauen'!C$46)/100)^'Punkteberechnung Frauen'!D$46)))</f>
        <v/>
      </c>
      <c r="R60" s="177"/>
      <c r="S60" s="61" t="str">
        <f>IF(R60="","",IF($E60="K",INT('Punkteberechnung Männer'!B$48*((100*R60-'Punkteberechnung Männer'!C$48)/100)^'Punkteberechnung Männer'!D$48),INT('Punkteberechnung Frauen'!B$47*((100*R60-'Punkteberechnung Frauen'!C$47)/100)^'Punkteberechnung Frauen'!D$47)))</f>
        <v/>
      </c>
      <c r="T60" s="243"/>
      <c r="U60" s="61" t="str">
        <f>IF(T60="","",IF($E60="K",INT('Punkteberechnung Männer'!B$20*(('Punkteberechnung Männer'!C$20-V60)/100)^'Punkteberechnung Männer'!D$20),INT('Punkteberechnung Frauen'!B$20*(('Punkteberechnung Frauen'!C$20-V60)/100)^'Punkteberechnung Frauen'!D$20)))</f>
        <v/>
      </c>
      <c r="V60" s="253">
        <f t="shared" si="0"/>
        <v>0</v>
      </c>
      <c r="W60" s="32">
        <f t="shared" si="1"/>
        <v>0</v>
      </c>
      <c r="X60" s="39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40"/>
    </row>
    <row r="61" spans="1:58" s="41" customFormat="1" x14ac:dyDescent="0.2">
      <c r="A61" s="31"/>
      <c r="B61" s="244"/>
      <c r="C61" s="242"/>
      <c r="D61" s="246"/>
      <c r="E61" s="245"/>
      <c r="F61" s="176"/>
      <c r="G61" s="61" t="str">
        <f>IF(F61="","",IF($E61="K",INT('Punkteberechnung Männer'!B$13*(('Punkteberechnung Männer'!C$13-100*F61)/100)^'Punkteberechnung Männer'!$D$13),INT('Punkteberechnung Frauen'!B$13*(('Punkteberechnung Frauen'!C$13-100*F61)/100)^'Punkteberechnung Frauen'!$D$13)))</f>
        <v/>
      </c>
      <c r="H61" s="177"/>
      <c r="I61" s="61" t="str">
        <f>IF(H61="","",IF($E61="K",INT('Punkteberechnung Männer'!B$40*((100*H61-'Punkteberechnung Männer'!C$40)/100)^'Punkteberechnung Männer'!D$40),INT('Punkteberechnung Frauen'!B$39*((100*H61-'Punkteberechnung Frauen'!C$39)/100)^'Punkteberechnung Frauen'!D$39)))</f>
        <v/>
      </c>
      <c r="J61" s="177"/>
      <c r="K61" s="61" t="str">
        <f>IF(J61="","",IF($E61="K",INT('Punkteberechnung Männer'!B$38*((100*J61-'Punkteberechnung Männer'!C$38)/100)^'Punkteberechnung Männer'!D$38),INT('Punkteberechnung Frauen'!B$37*((100*J61-'Punkteberechnung Frauen'!C$37)/100)^'Punkteberechnung Frauen'!D$37)))</f>
        <v/>
      </c>
      <c r="L61" s="177"/>
      <c r="M61" s="61" t="str">
        <f>IF(L61="","",IF($E61="K",INT('Punkteberechnung Männer'!B$46*((100*L61-'Punkteberechnung Männer'!C$46)/100)^'Punkteberechnung Männer'!D$46),INT('Punkteberechnung Frauen'!B$45*((100*L61-'Punkteberechnung Frauen'!C$45)/100)^'Punkteberechnung Frauen'!D$45)))</f>
        <v/>
      </c>
      <c r="N61" s="177"/>
      <c r="O61" s="61" t="str">
        <f>IF(N61="","",IF($E61="K",INT('Punkteberechnung Männer'!B$42*((100*N61-'Punkteberechnung Männer'!C$42)/100)^'Punkteberechnung Männer'!D$42),INT('Punkteberechnung Frauen'!B$41*((100*N61-'Punkteberechnung Frauen'!C$41)/100)^'Punkteberechnung Frauen'!D$41)))</f>
        <v/>
      </c>
      <c r="P61" s="177"/>
      <c r="Q61" s="61" t="str">
        <f>IF(P61="","",IF($E61="K",INT('Punkteberechnung Männer'!B$47*((100*P61-'Punkteberechnung Männer'!C$47)/100)^'Punkteberechnung Männer'!D$47),INT('Punkteberechnung Frauen'!B$46*((100*P61-'Punkteberechnung Frauen'!C$46)/100)^'Punkteberechnung Frauen'!D$46)))</f>
        <v/>
      </c>
      <c r="R61" s="177"/>
      <c r="S61" s="61" t="str">
        <f>IF(R61="","",IF($E61="K",INT('Punkteberechnung Männer'!B$48*((100*R61-'Punkteberechnung Männer'!C$48)/100)^'Punkteberechnung Männer'!D$48),INT('Punkteberechnung Frauen'!B$47*((100*R61-'Punkteberechnung Frauen'!C$47)/100)^'Punkteberechnung Frauen'!D$47)))</f>
        <v/>
      </c>
      <c r="T61" s="243"/>
      <c r="U61" s="61" t="str">
        <f>IF(T61="","",IF($E61="K",INT('Punkteberechnung Männer'!B$20*(('Punkteberechnung Männer'!C$20-V61)/100)^'Punkteberechnung Männer'!D$20),INT('Punkteberechnung Frauen'!B$20*(('Punkteberechnung Frauen'!C$20-V61)/100)^'Punkteberechnung Frauen'!D$20)))</f>
        <v/>
      </c>
      <c r="V61" s="253">
        <f t="shared" si="0"/>
        <v>0</v>
      </c>
      <c r="W61" s="32">
        <f t="shared" si="1"/>
        <v>0</v>
      </c>
      <c r="X61" s="39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40"/>
    </row>
    <row r="62" spans="1:58" s="41" customFormat="1" x14ac:dyDescent="0.2">
      <c r="A62" s="31"/>
      <c r="B62" s="244"/>
      <c r="C62" s="242"/>
      <c r="D62" s="246"/>
      <c r="E62" s="245"/>
      <c r="F62" s="176"/>
      <c r="G62" s="61" t="str">
        <f>IF(F62="","",IF($E62="K",INT('Punkteberechnung Männer'!B$13*(('Punkteberechnung Männer'!C$13-100*F62)/100)^'Punkteberechnung Männer'!$D$13),INT('Punkteberechnung Frauen'!B$13*(('Punkteberechnung Frauen'!C$13-100*F62)/100)^'Punkteberechnung Frauen'!$D$13)))</f>
        <v/>
      </c>
      <c r="H62" s="177"/>
      <c r="I62" s="61" t="str">
        <f>IF(H62="","",IF($E62="K",INT('Punkteberechnung Männer'!B$40*((100*H62-'Punkteberechnung Männer'!C$40)/100)^'Punkteberechnung Männer'!D$40),INT('Punkteberechnung Frauen'!B$39*((100*H62-'Punkteberechnung Frauen'!C$39)/100)^'Punkteberechnung Frauen'!D$39)))</f>
        <v/>
      </c>
      <c r="J62" s="177"/>
      <c r="K62" s="61" t="str">
        <f>IF(J62="","",IF($E62="K",INT('Punkteberechnung Männer'!B$38*((100*J62-'Punkteberechnung Männer'!C$38)/100)^'Punkteberechnung Männer'!D$38),INT('Punkteberechnung Frauen'!B$37*((100*J62-'Punkteberechnung Frauen'!C$37)/100)^'Punkteberechnung Frauen'!D$37)))</f>
        <v/>
      </c>
      <c r="L62" s="177"/>
      <c r="M62" s="61" t="str">
        <f>IF(L62="","",IF($E62="K",INT('Punkteberechnung Männer'!B$46*((100*L62-'Punkteberechnung Männer'!C$46)/100)^'Punkteberechnung Männer'!D$46),INT('Punkteberechnung Frauen'!B$45*((100*L62-'Punkteberechnung Frauen'!C$45)/100)^'Punkteberechnung Frauen'!D$45)))</f>
        <v/>
      </c>
      <c r="N62" s="177"/>
      <c r="O62" s="61" t="str">
        <f>IF(N62="","",IF($E62="K",INT('Punkteberechnung Männer'!B$42*((100*N62-'Punkteberechnung Männer'!C$42)/100)^'Punkteberechnung Männer'!D$42),INT('Punkteberechnung Frauen'!B$41*((100*N62-'Punkteberechnung Frauen'!C$41)/100)^'Punkteberechnung Frauen'!D$41)))</f>
        <v/>
      </c>
      <c r="P62" s="177"/>
      <c r="Q62" s="61" t="str">
        <f>IF(P62="","",IF($E62="K",INT('Punkteberechnung Männer'!B$47*((100*P62-'Punkteberechnung Männer'!C$47)/100)^'Punkteberechnung Männer'!D$47),INT('Punkteberechnung Frauen'!B$46*((100*P62-'Punkteberechnung Frauen'!C$46)/100)^'Punkteberechnung Frauen'!D$46)))</f>
        <v/>
      </c>
      <c r="R62" s="177"/>
      <c r="S62" s="61" t="str">
        <f>IF(R62="","",IF($E62="K",INT('Punkteberechnung Männer'!B$48*((100*R62-'Punkteberechnung Männer'!C$48)/100)^'Punkteberechnung Männer'!D$48),INT('Punkteberechnung Frauen'!B$47*((100*R62-'Punkteberechnung Frauen'!C$47)/100)^'Punkteberechnung Frauen'!D$47)))</f>
        <v/>
      </c>
      <c r="T62" s="243"/>
      <c r="U62" s="61" t="str">
        <f>IF(T62="","",IF($E62="K",INT('Punkteberechnung Männer'!B$20*(('Punkteberechnung Männer'!C$20-V62)/100)^'Punkteberechnung Männer'!D$20),INT('Punkteberechnung Frauen'!B$20*(('Punkteberechnung Frauen'!C$20-V62)/100)^'Punkteberechnung Frauen'!D$20)))</f>
        <v/>
      </c>
      <c r="V62" s="253">
        <f t="shared" si="0"/>
        <v>0</v>
      </c>
      <c r="W62" s="32">
        <f t="shared" si="1"/>
        <v>0</v>
      </c>
      <c r="X62" s="39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40"/>
    </row>
    <row r="63" spans="1:58" s="41" customFormat="1" x14ac:dyDescent="0.2">
      <c r="A63" s="31"/>
      <c r="B63" s="244"/>
      <c r="C63" s="242"/>
      <c r="D63" s="246"/>
      <c r="E63" s="245"/>
      <c r="F63" s="176"/>
      <c r="G63" s="61" t="str">
        <f>IF(F63="","",IF($E63="K",INT('Punkteberechnung Männer'!B$13*(('Punkteberechnung Männer'!C$13-100*F63)/100)^'Punkteberechnung Männer'!$D$13),INT('Punkteberechnung Frauen'!B$13*(('Punkteberechnung Frauen'!C$13-100*F63)/100)^'Punkteberechnung Frauen'!$D$13)))</f>
        <v/>
      </c>
      <c r="H63" s="177"/>
      <c r="I63" s="61" t="str">
        <f>IF(H63="","",IF($E63="K",INT('Punkteberechnung Männer'!B$40*((100*H63-'Punkteberechnung Männer'!C$40)/100)^'Punkteberechnung Männer'!D$40),INT('Punkteberechnung Frauen'!B$39*((100*H63-'Punkteberechnung Frauen'!C$39)/100)^'Punkteberechnung Frauen'!D$39)))</f>
        <v/>
      </c>
      <c r="J63" s="177"/>
      <c r="K63" s="61" t="str">
        <f>IF(J63="","",IF($E63="K",INT('Punkteberechnung Männer'!B$38*((100*J63-'Punkteberechnung Männer'!C$38)/100)^'Punkteberechnung Männer'!D$38),INT('Punkteberechnung Frauen'!B$37*((100*J63-'Punkteberechnung Frauen'!C$37)/100)^'Punkteberechnung Frauen'!D$37)))</f>
        <v/>
      </c>
      <c r="L63" s="177"/>
      <c r="M63" s="61" t="str">
        <f>IF(L63="","",IF($E63="K",INT('Punkteberechnung Männer'!B$46*((100*L63-'Punkteberechnung Männer'!C$46)/100)^'Punkteberechnung Männer'!D$46),INT('Punkteberechnung Frauen'!B$45*((100*L63-'Punkteberechnung Frauen'!C$45)/100)^'Punkteberechnung Frauen'!D$45)))</f>
        <v/>
      </c>
      <c r="N63" s="177"/>
      <c r="O63" s="61" t="str">
        <f>IF(N63="","",IF($E63="K",INT('Punkteberechnung Männer'!B$42*((100*N63-'Punkteberechnung Männer'!C$42)/100)^'Punkteberechnung Männer'!D$42),INT('Punkteberechnung Frauen'!B$41*((100*N63-'Punkteberechnung Frauen'!C$41)/100)^'Punkteberechnung Frauen'!D$41)))</f>
        <v/>
      </c>
      <c r="P63" s="177"/>
      <c r="Q63" s="61" t="str">
        <f>IF(P63="","",IF($E63="K",INT('Punkteberechnung Männer'!B$47*((100*P63-'Punkteberechnung Männer'!C$47)/100)^'Punkteberechnung Männer'!D$47),INT('Punkteberechnung Frauen'!B$46*((100*P63-'Punkteberechnung Frauen'!C$46)/100)^'Punkteberechnung Frauen'!D$46)))</f>
        <v/>
      </c>
      <c r="R63" s="177"/>
      <c r="S63" s="61" t="str">
        <f>IF(R63="","",IF($E63="K",INT('Punkteberechnung Männer'!B$48*((100*R63-'Punkteberechnung Männer'!C$48)/100)^'Punkteberechnung Männer'!D$48),INT('Punkteberechnung Frauen'!B$47*((100*R63-'Punkteberechnung Frauen'!C$47)/100)^'Punkteberechnung Frauen'!D$47)))</f>
        <v/>
      </c>
      <c r="T63" s="243"/>
      <c r="U63" s="61" t="str">
        <f>IF(T63="","",IF($E63="K",INT('Punkteberechnung Männer'!B$20*(('Punkteberechnung Männer'!C$20-V63)/100)^'Punkteberechnung Männer'!D$20),INT('Punkteberechnung Frauen'!B$20*(('Punkteberechnung Frauen'!C$20-V63)/100)^'Punkteberechnung Frauen'!D$20)))</f>
        <v/>
      </c>
      <c r="V63" s="253">
        <f t="shared" si="0"/>
        <v>0</v>
      </c>
      <c r="W63" s="32">
        <f t="shared" si="1"/>
        <v>0</v>
      </c>
      <c r="X63" s="39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40"/>
    </row>
    <row r="64" spans="1:58" s="41" customFormat="1" x14ac:dyDescent="0.2">
      <c r="A64" s="31"/>
      <c r="B64" s="244"/>
      <c r="C64" s="242"/>
      <c r="D64" s="246"/>
      <c r="E64" s="245"/>
      <c r="F64" s="176"/>
      <c r="G64" s="61" t="str">
        <f>IF(F64="","",IF($E64="K",INT('Punkteberechnung Männer'!B$13*(('Punkteberechnung Männer'!C$13-100*F64)/100)^'Punkteberechnung Männer'!$D$13),INT('Punkteberechnung Frauen'!B$13*(('Punkteberechnung Frauen'!C$13-100*F64)/100)^'Punkteberechnung Frauen'!$D$13)))</f>
        <v/>
      </c>
      <c r="H64" s="177"/>
      <c r="I64" s="61" t="str">
        <f>IF(H64="","",IF($E64="K",INT('Punkteberechnung Männer'!B$40*((100*H64-'Punkteberechnung Männer'!C$40)/100)^'Punkteberechnung Männer'!D$40),INT('Punkteberechnung Frauen'!B$39*((100*H64-'Punkteberechnung Frauen'!C$39)/100)^'Punkteberechnung Frauen'!D$39)))</f>
        <v/>
      </c>
      <c r="J64" s="177"/>
      <c r="K64" s="61" t="str">
        <f>IF(J64="","",IF($E64="K",INT('Punkteberechnung Männer'!B$38*((100*J64-'Punkteberechnung Männer'!C$38)/100)^'Punkteberechnung Männer'!D$38),INT('Punkteberechnung Frauen'!B$37*((100*J64-'Punkteberechnung Frauen'!C$37)/100)^'Punkteberechnung Frauen'!D$37)))</f>
        <v/>
      </c>
      <c r="L64" s="177"/>
      <c r="M64" s="61" t="str">
        <f>IF(L64="","",IF($E64="K",INT('Punkteberechnung Männer'!B$46*((100*L64-'Punkteberechnung Männer'!C$46)/100)^'Punkteberechnung Männer'!D$46),INT('Punkteberechnung Frauen'!B$45*((100*L64-'Punkteberechnung Frauen'!C$45)/100)^'Punkteberechnung Frauen'!D$45)))</f>
        <v/>
      </c>
      <c r="N64" s="177"/>
      <c r="O64" s="61" t="str">
        <f>IF(N64="","",IF($E64="K",INT('Punkteberechnung Männer'!B$42*((100*N64-'Punkteberechnung Männer'!C$42)/100)^'Punkteberechnung Männer'!D$42),INT('Punkteberechnung Frauen'!B$41*((100*N64-'Punkteberechnung Frauen'!C$41)/100)^'Punkteberechnung Frauen'!D$41)))</f>
        <v/>
      </c>
      <c r="P64" s="177"/>
      <c r="Q64" s="61" t="str">
        <f>IF(P64="","",IF($E64="K",INT('Punkteberechnung Männer'!B$47*((100*P64-'Punkteberechnung Männer'!C$47)/100)^'Punkteberechnung Männer'!D$47),INT('Punkteberechnung Frauen'!B$46*((100*P64-'Punkteberechnung Frauen'!C$46)/100)^'Punkteberechnung Frauen'!D$46)))</f>
        <v/>
      </c>
      <c r="R64" s="177"/>
      <c r="S64" s="61" t="str">
        <f>IF(R64="","",IF($E64="K",INT('Punkteberechnung Männer'!B$48*((100*R64-'Punkteberechnung Männer'!C$48)/100)^'Punkteberechnung Männer'!D$48),INT('Punkteberechnung Frauen'!B$47*((100*R64-'Punkteberechnung Frauen'!C$47)/100)^'Punkteberechnung Frauen'!D$47)))</f>
        <v/>
      </c>
      <c r="T64" s="243"/>
      <c r="U64" s="61" t="str">
        <f>IF(T64="","",IF($E64="K",INT('Punkteberechnung Männer'!B$20*(('Punkteberechnung Männer'!C$20-V64)/100)^'Punkteberechnung Männer'!D$20),INT('Punkteberechnung Frauen'!B$20*(('Punkteberechnung Frauen'!C$20-V64)/100)^'Punkteberechnung Frauen'!D$20)))</f>
        <v/>
      </c>
      <c r="V64" s="253">
        <f t="shared" si="0"/>
        <v>0</v>
      </c>
      <c r="W64" s="32">
        <f t="shared" si="1"/>
        <v>0</v>
      </c>
      <c r="X64" s="39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40"/>
    </row>
    <row r="65" spans="1:58" s="41" customFormat="1" x14ac:dyDescent="0.2">
      <c r="A65" s="31"/>
      <c r="B65" s="234"/>
      <c r="C65" s="27"/>
      <c r="D65" s="239"/>
      <c r="E65" s="236"/>
      <c r="F65" s="176"/>
      <c r="G65" s="61" t="str">
        <f>IF(F65="","",IF($E65="K",INT('Punkteberechnung Männer'!B$13*(('Punkteberechnung Männer'!C$13-100*F65)/100)^'Punkteberechnung Männer'!$D$13),INT('Punkteberechnung Frauen'!B$13*(('Punkteberechnung Frauen'!C$13-100*F65)/100)^'Punkteberechnung Frauen'!$D$13)))</f>
        <v/>
      </c>
      <c r="H65" s="177"/>
      <c r="I65" s="61" t="str">
        <f>IF(H65="","",IF($E65="K",INT('Punkteberechnung Männer'!B$40*((100*H65-'Punkteberechnung Männer'!C$40)/100)^'Punkteberechnung Männer'!D$40),INT('Punkteberechnung Frauen'!B$39*((100*H65-'Punkteberechnung Frauen'!C$39)/100)^'Punkteberechnung Frauen'!D$39)))</f>
        <v/>
      </c>
      <c r="J65" s="177"/>
      <c r="K65" s="61" t="str">
        <f>IF(J65="","",IF($E65="K",INT('Punkteberechnung Männer'!B$38*((100*J65-'Punkteberechnung Männer'!C$38)/100)^'Punkteberechnung Männer'!D$38),INT('Punkteberechnung Frauen'!B$37*((100*J65-'Punkteberechnung Frauen'!C$37)/100)^'Punkteberechnung Frauen'!D$37)))</f>
        <v/>
      </c>
      <c r="L65" s="177"/>
      <c r="M65" s="61" t="str">
        <f>IF(L65="","",IF($E65="K",INT('Punkteberechnung Männer'!B$46*((100*L65-'Punkteberechnung Männer'!C$46)/100)^'Punkteberechnung Männer'!D$46),INT('Punkteberechnung Frauen'!B$45*((100*L65-'Punkteberechnung Frauen'!C$45)/100)^'Punkteberechnung Frauen'!D$45)))</f>
        <v/>
      </c>
      <c r="N65" s="177"/>
      <c r="O65" s="61" t="str">
        <f>IF(N65="","",IF($E65="K",INT('Punkteberechnung Männer'!B$42*((100*N65-'Punkteberechnung Männer'!C$42)/100)^'Punkteberechnung Männer'!D$42),INT('Punkteberechnung Frauen'!B$41*((100*N65-'Punkteberechnung Frauen'!C$41)/100)^'Punkteberechnung Frauen'!D$41)))</f>
        <v/>
      </c>
      <c r="P65" s="177"/>
      <c r="Q65" s="61" t="str">
        <f>IF(P65="","",IF($E65="K",INT('Punkteberechnung Männer'!B$47*((100*P65-'Punkteberechnung Männer'!C$47)/100)^'Punkteberechnung Männer'!D$47),INT('Punkteberechnung Frauen'!B$46*((100*P65-'Punkteberechnung Frauen'!C$46)/100)^'Punkteberechnung Frauen'!D$46)))</f>
        <v/>
      </c>
      <c r="R65" s="177"/>
      <c r="S65" s="61" t="str">
        <f>IF(R65="","",IF($E65="K",INT('Punkteberechnung Männer'!B$48*((100*R65-'Punkteberechnung Männer'!C$48)/100)^'Punkteberechnung Männer'!D$48),INT('Punkteberechnung Frauen'!B$47*((100*R65-'Punkteberechnung Frauen'!C$47)/100)^'Punkteberechnung Frauen'!D$47)))</f>
        <v/>
      </c>
      <c r="T65" s="243"/>
      <c r="U65" s="61" t="str">
        <f>IF(T65="","",IF($E65="K",INT('Punkteberechnung Männer'!B$20*(('Punkteberechnung Männer'!C$20-V65)/100)^'Punkteberechnung Männer'!D$20),INT('Punkteberechnung Frauen'!B$20*(('Punkteberechnung Frauen'!C$20-V65)/100)^'Punkteberechnung Frauen'!D$20)))</f>
        <v/>
      </c>
      <c r="V65" s="253">
        <f t="shared" si="0"/>
        <v>0</v>
      </c>
      <c r="W65" s="32">
        <f t="shared" si="1"/>
        <v>0</v>
      </c>
      <c r="X65" s="39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40"/>
    </row>
    <row r="66" spans="1:58" s="41" customFormat="1" x14ac:dyDescent="0.2">
      <c r="A66" s="31"/>
      <c r="B66" s="234"/>
      <c r="C66" s="27"/>
      <c r="D66" s="239"/>
      <c r="E66" s="236"/>
      <c r="F66" s="176"/>
      <c r="G66" s="61" t="str">
        <f>IF(F66="","",IF($E66="K",INT('Punkteberechnung Männer'!B$13*(('Punkteberechnung Männer'!C$13-100*F66)/100)^'Punkteberechnung Männer'!$D$13),INT('Punkteberechnung Frauen'!B$13*(('Punkteberechnung Frauen'!C$13-100*F66)/100)^'Punkteberechnung Frauen'!$D$13)))</f>
        <v/>
      </c>
      <c r="H66" s="177"/>
      <c r="I66" s="61" t="str">
        <f>IF(H66="","",IF($E66="K",INT('Punkteberechnung Männer'!B$40*((100*H66-'Punkteberechnung Männer'!C$40)/100)^'Punkteberechnung Männer'!D$40),INT('Punkteberechnung Frauen'!B$39*((100*H66-'Punkteberechnung Frauen'!C$39)/100)^'Punkteberechnung Frauen'!D$39)))</f>
        <v/>
      </c>
      <c r="J66" s="177"/>
      <c r="K66" s="61" t="str">
        <f>IF(J66="","",IF($E66="K",INT('Punkteberechnung Männer'!B$38*((100*J66-'Punkteberechnung Männer'!C$38)/100)^'Punkteberechnung Männer'!D$38),INT('Punkteberechnung Frauen'!B$37*((100*J66-'Punkteberechnung Frauen'!C$37)/100)^'Punkteberechnung Frauen'!D$37)))</f>
        <v/>
      </c>
      <c r="L66" s="177"/>
      <c r="M66" s="61" t="str">
        <f>IF(L66="","",IF($E66="K",INT('Punkteberechnung Männer'!B$46*((100*L66-'Punkteberechnung Männer'!C$46)/100)^'Punkteberechnung Männer'!D$46),INT('Punkteberechnung Frauen'!B$45*((100*L66-'Punkteberechnung Frauen'!C$45)/100)^'Punkteberechnung Frauen'!D$45)))</f>
        <v/>
      </c>
      <c r="N66" s="177"/>
      <c r="O66" s="61" t="str">
        <f>IF(N66="","",IF($E66="K",INT('Punkteberechnung Männer'!B$42*((100*N66-'Punkteberechnung Männer'!C$42)/100)^'Punkteberechnung Männer'!D$42),INT('Punkteberechnung Frauen'!B$41*((100*N66-'Punkteberechnung Frauen'!C$41)/100)^'Punkteberechnung Frauen'!D$41)))</f>
        <v/>
      </c>
      <c r="P66" s="177"/>
      <c r="Q66" s="61" t="str">
        <f>IF(P66="","",IF($E66="K",INT('Punkteberechnung Männer'!B$47*((100*P66-'Punkteberechnung Männer'!C$47)/100)^'Punkteberechnung Männer'!D$47),INT('Punkteberechnung Frauen'!B$46*((100*P66-'Punkteberechnung Frauen'!C$46)/100)^'Punkteberechnung Frauen'!D$46)))</f>
        <v/>
      </c>
      <c r="R66" s="177"/>
      <c r="S66" s="61" t="str">
        <f>IF(R66="","",IF($E66="K",INT('Punkteberechnung Männer'!B$48*((100*R66-'Punkteberechnung Männer'!C$48)/100)^'Punkteberechnung Männer'!D$48),INT('Punkteberechnung Frauen'!B$47*((100*R66-'Punkteberechnung Frauen'!C$47)/100)^'Punkteberechnung Frauen'!D$47)))</f>
        <v/>
      </c>
      <c r="T66" s="243"/>
      <c r="U66" s="61" t="str">
        <f>IF(T66="","",IF($E66="K",INT('Punkteberechnung Männer'!B$20*(('Punkteberechnung Männer'!C$20-V66)/100)^'Punkteberechnung Männer'!D$20),INT('Punkteberechnung Frauen'!B$20*(('Punkteberechnung Frauen'!C$20-V66)/100)^'Punkteberechnung Frauen'!D$20)))</f>
        <v/>
      </c>
      <c r="V66" s="253">
        <f t="shared" si="0"/>
        <v>0</v>
      </c>
      <c r="W66" s="32">
        <f t="shared" si="1"/>
        <v>0</v>
      </c>
      <c r="X66" s="39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40"/>
    </row>
    <row r="67" spans="1:58" s="41" customFormat="1" x14ac:dyDescent="0.2">
      <c r="A67" s="31"/>
      <c r="B67" s="234"/>
      <c r="C67" s="27"/>
      <c r="D67" s="239"/>
      <c r="E67" s="236"/>
      <c r="F67" s="176"/>
      <c r="G67" s="61" t="str">
        <f>IF(F67="","",IF($E67="K",INT('Punkteberechnung Männer'!B$13*(('Punkteberechnung Männer'!C$13-100*F67)/100)^'Punkteberechnung Männer'!$D$13),INT('Punkteberechnung Frauen'!B$13*(('Punkteberechnung Frauen'!C$13-100*F67)/100)^'Punkteberechnung Frauen'!$D$13)))</f>
        <v/>
      </c>
      <c r="H67" s="177"/>
      <c r="I67" s="61" t="str">
        <f>IF(H67="","",IF($E67="K",INT('Punkteberechnung Männer'!B$40*((100*H67-'Punkteberechnung Männer'!C$40)/100)^'Punkteberechnung Männer'!D$40),INT('Punkteberechnung Frauen'!B$39*((100*H67-'Punkteberechnung Frauen'!C$39)/100)^'Punkteberechnung Frauen'!D$39)))</f>
        <v/>
      </c>
      <c r="J67" s="177"/>
      <c r="K67" s="61" t="str">
        <f>IF(J67="","",IF($E67="K",INT('Punkteberechnung Männer'!B$38*((100*J67-'Punkteberechnung Männer'!C$38)/100)^'Punkteberechnung Männer'!D$38),INT('Punkteberechnung Frauen'!B$37*((100*J67-'Punkteberechnung Frauen'!C$37)/100)^'Punkteberechnung Frauen'!D$37)))</f>
        <v/>
      </c>
      <c r="L67" s="177"/>
      <c r="M67" s="61" t="str">
        <f>IF(L67="","",IF($E67="K",INT('Punkteberechnung Männer'!B$46*((100*L67-'Punkteberechnung Männer'!C$46)/100)^'Punkteberechnung Männer'!D$46),INT('Punkteberechnung Frauen'!B$45*((100*L67-'Punkteberechnung Frauen'!C$45)/100)^'Punkteberechnung Frauen'!D$45)))</f>
        <v/>
      </c>
      <c r="N67" s="177"/>
      <c r="O67" s="61" t="str">
        <f>IF(N67="","",IF($E67="K",INT('Punkteberechnung Männer'!B$42*((100*N67-'Punkteberechnung Männer'!C$42)/100)^'Punkteberechnung Männer'!D$42),INT('Punkteberechnung Frauen'!B$41*((100*N67-'Punkteberechnung Frauen'!C$41)/100)^'Punkteberechnung Frauen'!D$41)))</f>
        <v/>
      </c>
      <c r="P67" s="177"/>
      <c r="Q67" s="61" t="str">
        <f>IF(P67="","",IF($E67="K",INT('Punkteberechnung Männer'!B$47*((100*P67-'Punkteberechnung Männer'!C$47)/100)^'Punkteberechnung Männer'!D$47),INT('Punkteberechnung Frauen'!B$46*((100*P67-'Punkteberechnung Frauen'!C$46)/100)^'Punkteberechnung Frauen'!D$46)))</f>
        <v/>
      </c>
      <c r="R67" s="177"/>
      <c r="S67" s="61" t="str">
        <f>IF(R67="","",IF($E67="K",INT('Punkteberechnung Männer'!B$48*((100*R67-'Punkteberechnung Männer'!C$48)/100)^'Punkteberechnung Männer'!D$48),INT('Punkteberechnung Frauen'!B$47*((100*R67-'Punkteberechnung Frauen'!C$47)/100)^'Punkteberechnung Frauen'!D$47)))</f>
        <v/>
      </c>
      <c r="T67" s="243"/>
      <c r="U67" s="61" t="str">
        <f>IF(T67="","",IF($E67="K",INT('Punkteberechnung Männer'!B$20*(('Punkteberechnung Männer'!C$20-V67)/100)^'Punkteberechnung Männer'!D$20),INT('Punkteberechnung Frauen'!B$20*(('Punkteberechnung Frauen'!C$20-V67)/100)^'Punkteberechnung Frauen'!D$20)))</f>
        <v/>
      </c>
      <c r="V67" s="253">
        <f t="shared" si="0"/>
        <v>0</v>
      </c>
      <c r="W67" s="32">
        <f t="shared" si="1"/>
        <v>0</v>
      </c>
      <c r="X67" s="39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40"/>
    </row>
    <row r="68" spans="1:58" s="41" customFormat="1" x14ac:dyDescent="0.2">
      <c r="A68" s="31"/>
      <c r="B68" s="234"/>
      <c r="C68" s="27"/>
      <c r="D68" s="239"/>
      <c r="E68" s="236"/>
      <c r="F68" s="176"/>
      <c r="G68" s="61" t="str">
        <f>IF(F68="","",IF($E68="K",INT('Punkteberechnung Männer'!B$13*(('Punkteberechnung Männer'!C$13-100*F68)/100)^'Punkteberechnung Männer'!$D$13),INT('Punkteberechnung Frauen'!B$13*(('Punkteberechnung Frauen'!C$13-100*F68)/100)^'Punkteberechnung Frauen'!$D$13)))</f>
        <v/>
      </c>
      <c r="H68" s="177"/>
      <c r="I68" s="61" t="str">
        <f>IF(H68="","",IF($E68="K",INT('Punkteberechnung Männer'!B$40*((100*H68-'Punkteberechnung Männer'!C$40)/100)^'Punkteberechnung Männer'!D$40),INT('Punkteberechnung Frauen'!B$39*((100*H68-'Punkteberechnung Frauen'!C$39)/100)^'Punkteberechnung Frauen'!D$39)))</f>
        <v/>
      </c>
      <c r="J68" s="177"/>
      <c r="K68" s="61" t="str">
        <f>IF(J68="","",IF($E68="K",INT('Punkteberechnung Männer'!B$38*((100*J68-'Punkteberechnung Männer'!C$38)/100)^'Punkteberechnung Männer'!D$38),INT('Punkteberechnung Frauen'!B$37*((100*J68-'Punkteberechnung Frauen'!C$37)/100)^'Punkteberechnung Frauen'!D$37)))</f>
        <v/>
      </c>
      <c r="L68" s="177"/>
      <c r="M68" s="61" t="str">
        <f>IF(L68="","",IF($E68="K",INT('Punkteberechnung Männer'!B$46*((100*L68-'Punkteberechnung Männer'!C$46)/100)^'Punkteberechnung Männer'!D$46),INT('Punkteberechnung Frauen'!B$45*((100*L68-'Punkteberechnung Frauen'!C$45)/100)^'Punkteberechnung Frauen'!D$45)))</f>
        <v/>
      </c>
      <c r="N68" s="177"/>
      <c r="O68" s="61" t="str">
        <f>IF(N68="","",IF($E68="K",INT('Punkteberechnung Männer'!B$42*((100*N68-'Punkteberechnung Männer'!C$42)/100)^'Punkteberechnung Männer'!D$42),INT('Punkteberechnung Frauen'!B$41*((100*N68-'Punkteberechnung Frauen'!C$41)/100)^'Punkteberechnung Frauen'!D$41)))</f>
        <v/>
      </c>
      <c r="P68" s="177"/>
      <c r="Q68" s="61" t="str">
        <f>IF(P68="","",IF($E68="K",INT('Punkteberechnung Männer'!B$47*((100*P68-'Punkteberechnung Männer'!C$47)/100)^'Punkteberechnung Männer'!D$47),INT('Punkteberechnung Frauen'!B$46*((100*P68-'Punkteberechnung Frauen'!C$46)/100)^'Punkteberechnung Frauen'!D$46)))</f>
        <v/>
      </c>
      <c r="R68" s="177"/>
      <c r="S68" s="61" t="str">
        <f>IF(R68="","",IF($E68="K",INT('Punkteberechnung Männer'!B$48*((100*R68-'Punkteberechnung Männer'!C$48)/100)^'Punkteberechnung Männer'!D$48),INT('Punkteberechnung Frauen'!B$47*((100*R68-'Punkteberechnung Frauen'!C$47)/100)^'Punkteberechnung Frauen'!D$47)))</f>
        <v/>
      </c>
      <c r="T68" s="243"/>
      <c r="U68" s="61" t="str">
        <f>IF(T68="","",IF($E68="K",INT('Punkteberechnung Männer'!B$20*(('Punkteberechnung Männer'!C$20-V68)/100)^'Punkteberechnung Männer'!D$20),INT('Punkteberechnung Frauen'!B$20*(('Punkteberechnung Frauen'!C$20-V68)/100)^'Punkteberechnung Frauen'!D$20)))</f>
        <v/>
      </c>
      <c r="V68" s="253">
        <f t="shared" si="0"/>
        <v>0</v>
      </c>
      <c r="W68" s="32">
        <f t="shared" si="1"/>
        <v>0</v>
      </c>
      <c r="X68" s="39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40"/>
    </row>
    <row r="69" spans="1:58" s="41" customFormat="1" x14ac:dyDescent="0.2">
      <c r="A69" s="31"/>
      <c r="B69" s="234"/>
      <c r="C69" s="27"/>
      <c r="D69" s="239"/>
      <c r="E69" s="236"/>
      <c r="F69" s="176"/>
      <c r="G69" s="61" t="str">
        <f>IF(F69="","",IF($E69="K",INT('Punkteberechnung Männer'!B$13*(('Punkteberechnung Männer'!C$13-100*F69)/100)^'Punkteberechnung Männer'!$D$13),INT('Punkteberechnung Frauen'!B$13*(('Punkteberechnung Frauen'!C$13-100*F69)/100)^'Punkteberechnung Frauen'!$D$13)))</f>
        <v/>
      </c>
      <c r="H69" s="177"/>
      <c r="I69" s="61" t="str">
        <f>IF(H69="","",IF($E69="K",INT('Punkteberechnung Männer'!B$40*((100*H69-'Punkteberechnung Männer'!C$40)/100)^'Punkteberechnung Männer'!D$40),INT('Punkteberechnung Frauen'!B$39*((100*H69-'Punkteberechnung Frauen'!C$39)/100)^'Punkteberechnung Frauen'!D$39)))</f>
        <v/>
      </c>
      <c r="J69" s="177"/>
      <c r="K69" s="61" t="str">
        <f>IF(J69="","",IF($E69="K",INT('Punkteberechnung Männer'!B$38*((100*J69-'Punkteberechnung Männer'!C$38)/100)^'Punkteberechnung Männer'!D$38),INT('Punkteberechnung Frauen'!B$37*((100*J69-'Punkteberechnung Frauen'!C$37)/100)^'Punkteberechnung Frauen'!D$37)))</f>
        <v/>
      </c>
      <c r="L69" s="177"/>
      <c r="M69" s="61" t="str">
        <f>IF(L69="","",IF($E69="K",INT('Punkteberechnung Männer'!B$46*((100*L69-'Punkteberechnung Männer'!C$46)/100)^'Punkteberechnung Männer'!D$46),INT('Punkteberechnung Frauen'!B$45*((100*L69-'Punkteberechnung Frauen'!C$45)/100)^'Punkteberechnung Frauen'!D$45)))</f>
        <v/>
      </c>
      <c r="N69" s="177"/>
      <c r="O69" s="61" t="str">
        <f>IF(N69="","",IF($E69="K",INT('Punkteberechnung Männer'!B$42*((100*N69-'Punkteberechnung Männer'!C$42)/100)^'Punkteberechnung Männer'!D$42),INT('Punkteberechnung Frauen'!B$41*((100*N69-'Punkteberechnung Frauen'!C$41)/100)^'Punkteberechnung Frauen'!D$41)))</f>
        <v/>
      </c>
      <c r="P69" s="177"/>
      <c r="Q69" s="61" t="str">
        <f>IF(P69="","",IF($E69="K",INT('Punkteberechnung Männer'!B$47*((100*P69-'Punkteberechnung Männer'!C$47)/100)^'Punkteberechnung Männer'!D$47),INT('Punkteberechnung Frauen'!B$46*((100*P69-'Punkteberechnung Frauen'!C$46)/100)^'Punkteberechnung Frauen'!D$46)))</f>
        <v/>
      </c>
      <c r="R69" s="177"/>
      <c r="S69" s="61" t="str">
        <f>IF(R69="","",IF($E69="K",INT('Punkteberechnung Männer'!B$48*((100*R69-'Punkteberechnung Männer'!C$48)/100)^'Punkteberechnung Männer'!D$48),INT('Punkteberechnung Frauen'!B$47*((100*R69-'Punkteberechnung Frauen'!C$47)/100)^'Punkteberechnung Frauen'!D$47)))</f>
        <v/>
      </c>
      <c r="T69" s="243"/>
      <c r="U69" s="61" t="str">
        <f>IF(T69="","",IF($E69="K",INT('Punkteberechnung Männer'!B$20*(('Punkteberechnung Männer'!C$20-V69)/100)^'Punkteberechnung Männer'!D$20),INT('Punkteberechnung Frauen'!B$20*(('Punkteberechnung Frauen'!C$20-V69)/100)^'Punkteberechnung Frauen'!D$20)))</f>
        <v/>
      </c>
      <c r="V69" s="253">
        <f t="shared" si="0"/>
        <v>0</v>
      </c>
      <c r="W69" s="32">
        <f t="shared" si="1"/>
        <v>0</v>
      </c>
      <c r="X69" s="39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40"/>
    </row>
    <row r="70" spans="1:58" s="41" customFormat="1" x14ac:dyDescent="0.2">
      <c r="A70" s="31"/>
      <c r="B70" s="234"/>
      <c r="C70" s="27"/>
      <c r="D70" s="239"/>
      <c r="E70" s="236"/>
      <c r="F70" s="176"/>
      <c r="G70" s="61" t="str">
        <f>IF(F70="","",IF($E70="K",INT('Punkteberechnung Männer'!B$13*(('Punkteberechnung Männer'!C$13-100*F70)/100)^'Punkteberechnung Männer'!$D$13),INT('Punkteberechnung Frauen'!B$13*(('Punkteberechnung Frauen'!C$13-100*F70)/100)^'Punkteberechnung Frauen'!$D$13)))</f>
        <v/>
      </c>
      <c r="H70" s="177"/>
      <c r="I70" s="61" t="str">
        <f>IF(H70="","",IF($E70="K",INT('Punkteberechnung Männer'!B$40*((100*H70-'Punkteberechnung Männer'!C$40)/100)^'Punkteberechnung Männer'!D$40),INT('Punkteberechnung Frauen'!B$39*((100*H70-'Punkteberechnung Frauen'!C$39)/100)^'Punkteberechnung Frauen'!D$39)))</f>
        <v/>
      </c>
      <c r="J70" s="177"/>
      <c r="K70" s="61" t="str">
        <f>IF(J70="","",IF($E70="K",INT('Punkteberechnung Männer'!B$38*((100*J70-'Punkteberechnung Männer'!C$38)/100)^'Punkteberechnung Männer'!D$38),INT('Punkteberechnung Frauen'!B$37*((100*J70-'Punkteberechnung Frauen'!C$37)/100)^'Punkteberechnung Frauen'!D$37)))</f>
        <v/>
      </c>
      <c r="L70" s="177"/>
      <c r="M70" s="61" t="str">
        <f>IF(L70="","",IF($E70="K",INT('Punkteberechnung Männer'!B$46*((100*L70-'Punkteberechnung Männer'!C$46)/100)^'Punkteberechnung Männer'!D$46),INT('Punkteberechnung Frauen'!B$45*((100*L70-'Punkteberechnung Frauen'!C$45)/100)^'Punkteberechnung Frauen'!D$45)))</f>
        <v/>
      </c>
      <c r="N70" s="177"/>
      <c r="O70" s="61" t="str">
        <f>IF(N70="","",IF($E70="K",INT('Punkteberechnung Männer'!B$42*((100*N70-'Punkteberechnung Männer'!C$42)/100)^'Punkteberechnung Männer'!D$42),INT('Punkteberechnung Frauen'!B$41*((100*N70-'Punkteberechnung Frauen'!C$41)/100)^'Punkteberechnung Frauen'!D$41)))</f>
        <v/>
      </c>
      <c r="P70" s="177"/>
      <c r="Q70" s="61" t="str">
        <f>IF(P70="","",IF($E70="K",INT('Punkteberechnung Männer'!B$47*((100*P70-'Punkteberechnung Männer'!C$47)/100)^'Punkteberechnung Männer'!D$47),INT('Punkteberechnung Frauen'!B$46*((100*P70-'Punkteberechnung Frauen'!C$46)/100)^'Punkteberechnung Frauen'!D$46)))</f>
        <v/>
      </c>
      <c r="R70" s="177"/>
      <c r="S70" s="61" t="str">
        <f>IF(R70="","",IF($E70="K",INT('Punkteberechnung Männer'!B$48*((100*R70-'Punkteberechnung Männer'!C$48)/100)^'Punkteberechnung Männer'!D$48),INT('Punkteberechnung Frauen'!B$47*((100*R70-'Punkteberechnung Frauen'!C$47)/100)^'Punkteberechnung Frauen'!D$47)))</f>
        <v/>
      </c>
      <c r="T70" s="243"/>
      <c r="U70" s="61" t="str">
        <f>IF(T70="","",IF($E70="K",INT('Punkteberechnung Männer'!B$20*(('Punkteberechnung Männer'!C$20-V70)/100)^'Punkteberechnung Männer'!D$20),INT('Punkteberechnung Frauen'!B$20*(('Punkteberechnung Frauen'!C$20-V70)/100)^'Punkteberechnung Frauen'!D$20)))</f>
        <v/>
      </c>
      <c r="V70" s="253">
        <f t="shared" ref="V70:V133" si="2">(INT(T70)*60+(T70-INT(T70))*100)*100</f>
        <v>0</v>
      </c>
      <c r="W70" s="32">
        <f t="shared" ref="W70:W133" si="3">SUM(G70,I70,K70,M70,O70,Q70,S70,U70)</f>
        <v>0</v>
      </c>
      <c r="X70" s="39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40"/>
    </row>
    <row r="71" spans="1:58" s="41" customFormat="1" x14ac:dyDescent="0.2">
      <c r="A71" s="31"/>
      <c r="B71" s="234"/>
      <c r="C71" s="27"/>
      <c r="D71" s="239"/>
      <c r="E71" s="236"/>
      <c r="F71" s="176"/>
      <c r="G71" s="61" t="str">
        <f>IF(F71="","",IF($E71="K",INT('Punkteberechnung Männer'!B$13*(('Punkteberechnung Männer'!C$13-100*F71)/100)^'Punkteberechnung Männer'!$D$13),INT('Punkteberechnung Frauen'!B$13*(('Punkteberechnung Frauen'!C$13-100*F71)/100)^'Punkteberechnung Frauen'!$D$13)))</f>
        <v/>
      </c>
      <c r="H71" s="177"/>
      <c r="I71" s="61" t="str">
        <f>IF(H71="","",IF($E71="K",INT('Punkteberechnung Männer'!B$40*((100*H71-'Punkteberechnung Männer'!C$40)/100)^'Punkteberechnung Männer'!D$40),INT('Punkteberechnung Frauen'!B$39*((100*H71-'Punkteberechnung Frauen'!C$39)/100)^'Punkteberechnung Frauen'!D$39)))</f>
        <v/>
      </c>
      <c r="J71" s="177"/>
      <c r="K71" s="61" t="str">
        <f>IF(J71="","",IF($E71="K",INT('Punkteberechnung Männer'!B$38*((100*J71-'Punkteberechnung Männer'!C$38)/100)^'Punkteberechnung Männer'!D$38),INT('Punkteberechnung Frauen'!B$37*((100*J71-'Punkteberechnung Frauen'!C$37)/100)^'Punkteberechnung Frauen'!D$37)))</f>
        <v/>
      </c>
      <c r="L71" s="177"/>
      <c r="M71" s="61" t="str">
        <f>IF(L71="","",IF($E71="K",INT('Punkteberechnung Männer'!B$46*((100*L71-'Punkteberechnung Männer'!C$46)/100)^'Punkteberechnung Männer'!D$46),INT('Punkteberechnung Frauen'!B$45*((100*L71-'Punkteberechnung Frauen'!C$45)/100)^'Punkteberechnung Frauen'!D$45)))</f>
        <v/>
      </c>
      <c r="N71" s="177"/>
      <c r="O71" s="61" t="str">
        <f>IF(N71="","",IF($E71="K",INT('Punkteberechnung Männer'!B$42*((100*N71-'Punkteberechnung Männer'!C$42)/100)^'Punkteberechnung Männer'!D$42),INT('Punkteberechnung Frauen'!B$41*((100*N71-'Punkteberechnung Frauen'!C$41)/100)^'Punkteberechnung Frauen'!D$41)))</f>
        <v/>
      </c>
      <c r="P71" s="177"/>
      <c r="Q71" s="61" t="str">
        <f>IF(P71="","",IF($E71="K",INT('Punkteberechnung Männer'!B$47*((100*P71-'Punkteberechnung Männer'!C$47)/100)^'Punkteberechnung Männer'!D$47),INT('Punkteberechnung Frauen'!B$46*((100*P71-'Punkteberechnung Frauen'!C$46)/100)^'Punkteberechnung Frauen'!D$46)))</f>
        <v/>
      </c>
      <c r="R71" s="177"/>
      <c r="S71" s="61" t="str">
        <f>IF(R71="","",IF($E71="K",INT('Punkteberechnung Männer'!B$48*((100*R71-'Punkteberechnung Männer'!C$48)/100)^'Punkteberechnung Männer'!D$48),INT('Punkteberechnung Frauen'!B$47*((100*R71-'Punkteberechnung Frauen'!C$47)/100)^'Punkteberechnung Frauen'!D$47)))</f>
        <v/>
      </c>
      <c r="T71" s="243"/>
      <c r="U71" s="61" t="str">
        <f>IF(T71="","",IF($E71="K",INT('Punkteberechnung Männer'!B$20*(('Punkteberechnung Männer'!C$20-V71)/100)^'Punkteberechnung Männer'!D$20),INT('Punkteberechnung Frauen'!B$20*(('Punkteberechnung Frauen'!C$20-V71)/100)^'Punkteberechnung Frauen'!D$20)))</f>
        <v/>
      </c>
      <c r="V71" s="253">
        <f t="shared" si="2"/>
        <v>0</v>
      </c>
      <c r="W71" s="32">
        <f t="shared" si="3"/>
        <v>0</v>
      </c>
      <c r="X71" s="39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40"/>
    </row>
    <row r="72" spans="1:58" s="41" customFormat="1" x14ac:dyDescent="0.2">
      <c r="A72" s="31"/>
      <c r="B72" s="234"/>
      <c r="C72" s="27"/>
      <c r="D72" s="239"/>
      <c r="E72" s="236"/>
      <c r="F72" s="176"/>
      <c r="G72" s="61" t="str">
        <f>IF(F72="","",IF($E72="K",INT('Punkteberechnung Männer'!B$13*(('Punkteberechnung Männer'!C$13-100*F72)/100)^'Punkteberechnung Männer'!$D$13),INT('Punkteberechnung Frauen'!B$13*(('Punkteberechnung Frauen'!C$13-100*F72)/100)^'Punkteberechnung Frauen'!$D$13)))</f>
        <v/>
      </c>
      <c r="H72" s="177"/>
      <c r="I72" s="61" t="str">
        <f>IF(H72="","",IF($E72="K",INT('Punkteberechnung Männer'!B$40*((100*H72-'Punkteberechnung Männer'!C$40)/100)^'Punkteberechnung Männer'!D$40),INT('Punkteberechnung Frauen'!B$39*((100*H72-'Punkteberechnung Frauen'!C$39)/100)^'Punkteberechnung Frauen'!D$39)))</f>
        <v/>
      </c>
      <c r="J72" s="177"/>
      <c r="K72" s="61" t="str">
        <f>IF(J72="","",IF($E72="K",INT('Punkteberechnung Männer'!B$38*((100*J72-'Punkteberechnung Männer'!C$38)/100)^'Punkteberechnung Männer'!D$38),INT('Punkteberechnung Frauen'!B$37*((100*J72-'Punkteberechnung Frauen'!C$37)/100)^'Punkteberechnung Frauen'!D$37)))</f>
        <v/>
      </c>
      <c r="L72" s="177"/>
      <c r="M72" s="61" t="str">
        <f>IF(L72="","",IF($E72="K",INT('Punkteberechnung Männer'!B$46*((100*L72-'Punkteberechnung Männer'!C$46)/100)^'Punkteberechnung Männer'!D$46),INT('Punkteberechnung Frauen'!B$45*((100*L72-'Punkteberechnung Frauen'!C$45)/100)^'Punkteberechnung Frauen'!D$45)))</f>
        <v/>
      </c>
      <c r="N72" s="177"/>
      <c r="O72" s="61" t="str">
        <f>IF(N72="","",IF($E72="K",INT('Punkteberechnung Männer'!B$42*((100*N72-'Punkteberechnung Männer'!C$42)/100)^'Punkteberechnung Männer'!D$42),INT('Punkteberechnung Frauen'!B$41*((100*N72-'Punkteberechnung Frauen'!C$41)/100)^'Punkteberechnung Frauen'!D$41)))</f>
        <v/>
      </c>
      <c r="P72" s="177"/>
      <c r="Q72" s="61" t="str">
        <f>IF(P72="","",IF($E72="K",INT('Punkteberechnung Männer'!B$47*((100*P72-'Punkteberechnung Männer'!C$47)/100)^'Punkteberechnung Männer'!D$47),INT('Punkteberechnung Frauen'!B$46*((100*P72-'Punkteberechnung Frauen'!C$46)/100)^'Punkteberechnung Frauen'!D$46)))</f>
        <v/>
      </c>
      <c r="R72" s="177"/>
      <c r="S72" s="61" t="str">
        <f>IF(R72="","",IF($E72="K",INT('Punkteberechnung Männer'!B$48*((100*R72-'Punkteberechnung Männer'!C$48)/100)^'Punkteberechnung Männer'!D$48),INT('Punkteberechnung Frauen'!B$47*((100*R72-'Punkteberechnung Frauen'!C$47)/100)^'Punkteberechnung Frauen'!D$47)))</f>
        <v/>
      </c>
      <c r="T72" s="243"/>
      <c r="U72" s="61" t="str">
        <f>IF(T72="","",IF($E72="K",INT('Punkteberechnung Männer'!B$20*(('Punkteberechnung Männer'!C$20-V72)/100)^'Punkteberechnung Männer'!D$20),INT('Punkteberechnung Frauen'!B$20*(('Punkteberechnung Frauen'!C$20-V72)/100)^'Punkteberechnung Frauen'!D$20)))</f>
        <v/>
      </c>
      <c r="V72" s="253">
        <f t="shared" si="2"/>
        <v>0</v>
      </c>
      <c r="W72" s="32">
        <f t="shared" si="3"/>
        <v>0</v>
      </c>
      <c r="X72" s="39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40"/>
    </row>
    <row r="73" spans="1:58" s="41" customFormat="1" x14ac:dyDescent="0.2">
      <c r="A73" s="31"/>
      <c r="B73" s="234"/>
      <c r="C73" s="27"/>
      <c r="D73" s="239"/>
      <c r="E73" s="236"/>
      <c r="F73" s="176"/>
      <c r="G73" s="61" t="str">
        <f>IF(F73="","",IF($E73="K",INT('Punkteberechnung Männer'!B$13*(('Punkteberechnung Männer'!C$13-100*F73)/100)^'Punkteberechnung Männer'!$D$13),INT('Punkteberechnung Frauen'!B$13*(('Punkteberechnung Frauen'!C$13-100*F73)/100)^'Punkteberechnung Frauen'!$D$13)))</f>
        <v/>
      </c>
      <c r="H73" s="177"/>
      <c r="I73" s="61" t="str">
        <f>IF(H73="","",IF($E73="K",INT('Punkteberechnung Männer'!B$40*((100*H73-'Punkteberechnung Männer'!C$40)/100)^'Punkteberechnung Männer'!D$40),INT('Punkteberechnung Frauen'!B$39*((100*H73-'Punkteberechnung Frauen'!C$39)/100)^'Punkteberechnung Frauen'!D$39)))</f>
        <v/>
      </c>
      <c r="J73" s="177"/>
      <c r="K73" s="61" t="str">
        <f>IF(J73="","",IF($E73="K",INT('Punkteberechnung Männer'!B$38*((100*J73-'Punkteberechnung Männer'!C$38)/100)^'Punkteberechnung Männer'!D$38),INT('Punkteberechnung Frauen'!B$37*((100*J73-'Punkteberechnung Frauen'!C$37)/100)^'Punkteberechnung Frauen'!D$37)))</f>
        <v/>
      </c>
      <c r="L73" s="177"/>
      <c r="M73" s="61" t="str">
        <f>IF(L73="","",IF($E73="K",INT('Punkteberechnung Männer'!B$46*((100*L73-'Punkteberechnung Männer'!C$46)/100)^'Punkteberechnung Männer'!D$46),INT('Punkteberechnung Frauen'!B$45*((100*L73-'Punkteberechnung Frauen'!C$45)/100)^'Punkteberechnung Frauen'!D$45)))</f>
        <v/>
      </c>
      <c r="N73" s="177"/>
      <c r="O73" s="61" t="str">
        <f>IF(N73="","",IF($E73="K",INT('Punkteberechnung Männer'!B$42*((100*N73-'Punkteberechnung Männer'!C$42)/100)^'Punkteberechnung Männer'!D$42),INT('Punkteberechnung Frauen'!B$41*((100*N73-'Punkteberechnung Frauen'!C$41)/100)^'Punkteberechnung Frauen'!D$41)))</f>
        <v/>
      </c>
      <c r="P73" s="177"/>
      <c r="Q73" s="61" t="str">
        <f>IF(P73="","",IF($E73="K",INT('Punkteberechnung Männer'!B$47*((100*P73-'Punkteberechnung Männer'!C$47)/100)^'Punkteberechnung Männer'!D$47),INT('Punkteberechnung Frauen'!B$46*((100*P73-'Punkteberechnung Frauen'!C$46)/100)^'Punkteberechnung Frauen'!D$46)))</f>
        <v/>
      </c>
      <c r="R73" s="177"/>
      <c r="S73" s="61" t="str">
        <f>IF(R73="","",IF($E73="K",INT('Punkteberechnung Männer'!B$48*((100*R73-'Punkteberechnung Männer'!C$48)/100)^'Punkteberechnung Männer'!D$48),INT('Punkteberechnung Frauen'!B$47*((100*R73-'Punkteberechnung Frauen'!C$47)/100)^'Punkteberechnung Frauen'!D$47)))</f>
        <v/>
      </c>
      <c r="T73" s="243"/>
      <c r="U73" s="61" t="str">
        <f>IF(T73="","",IF($E73="K",INT('Punkteberechnung Männer'!B$20*(('Punkteberechnung Männer'!C$20-V73)/100)^'Punkteberechnung Männer'!D$20),INT('Punkteberechnung Frauen'!B$20*(('Punkteberechnung Frauen'!C$20-V73)/100)^'Punkteberechnung Frauen'!D$20)))</f>
        <v/>
      </c>
      <c r="V73" s="253">
        <f t="shared" si="2"/>
        <v>0</v>
      </c>
      <c r="W73" s="32">
        <f t="shared" si="3"/>
        <v>0</v>
      </c>
      <c r="X73" s="39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40"/>
    </row>
    <row r="74" spans="1:58" s="41" customFormat="1" x14ac:dyDescent="0.2">
      <c r="A74" s="31"/>
      <c r="B74" s="234"/>
      <c r="C74" s="27"/>
      <c r="D74" s="239"/>
      <c r="E74" s="236"/>
      <c r="F74" s="176"/>
      <c r="G74" s="61" t="str">
        <f>IF(F74="","",IF($E74="K",INT('Punkteberechnung Männer'!B$13*(('Punkteberechnung Männer'!C$13-100*F74)/100)^'Punkteberechnung Männer'!$D$13),INT('Punkteberechnung Frauen'!B$13*(('Punkteberechnung Frauen'!C$13-100*F74)/100)^'Punkteberechnung Frauen'!$D$13)))</f>
        <v/>
      </c>
      <c r="H74" s="177"/>
      <c r="I74" s="61" t="str">
        <f>IF(H74="","",IF($E74="K",INT('Punkteberechnung Männer'!B$40*((100*H74-'Punkteberechnung Männer'!C$40)/100)^'Punkteberechnung Männer'!D$40),INT('Punkteberechnung Frauen'!B$39*((100*H74-'Punkteberechnung Frauen'!C$39)/100)^'Punkteberechnung Frauen'!D$39)))</f>
        <v/>
      </c>
      <c r="J74" s="177"/>
      <c r="K74" s="61" t="str">
        <f>IF(J74="","",IF($E74="K",INT('Punkteberechnung Männer'!B$38*((100*J74-'Punkteberechnung Männer'!C$38)/100)^'Punkteberechnung Männer'!D$38),INT('Punkteberechnung Frauen'!B$37*((100*J74-'Punkteberechnung Frauen'!C$37)/100)^'Punkteberechnung Frauen'!D$37)))</f>
        <v/>
      </c>
      <c r="L74" s="177"/>
      <c r="M74" s="61" t="str">
        <f>IF(L74="","",IF($E74="K",INT('Punkteberechnung Männer'!B$46*((100*L74-'Punkteberechnung Männer'!C$46)/100)^'Punkteberechnung Männer'!D$46),INT('Punkteberechnung Frauen'!B$45*((100*L74-'Punkteberechnung Frauen'!C$45)/100)^'Punkteberechnung Frauen'!D$45)))</f>
        <v/>
      </c>
      <c r="N74" s="177"/>
      <c r="O74" s="61" t="str">
        <f>IF(N74="","",IF($E74="K",INT('Punkteberechnung Männer'!B$42*((100*N74-'Punkteberechnung Männer'!C$42)/100)^'Punkteberechnung Männer'!D$42),INT('Punkteberechnung Frauen'!B$41*((100*N74-'Punkteberechnung Frauen'!C$41)/100)^'Punkteberechnung Frauen'!D$41)))</f>
        <v/>
      </c>
      <c r="P74" s="177"/>
      <c r="Q74" s="61" t="str">
        <f>IF(P74="","",IF($E74="K",INT('Punkteberechnung Männer'!B$47*((100*P74-'Punkteberechnung Männer'!C$47)/100)^'Punkteberechnung Männer'!D$47),INT('Punkteberechnung Frauen'!B$46*((100*P74-'Punkteberechnung Frauen'!C$46)/100)^'Punkteberechnung Frauen'!D$46)))</f>
        <v/>
      </c>
      <c r="R74" s="177"/>
      <c r="S74" s="61" t="str">
        <f>IF(R74="","",IF($E74="K",INT('Punkteberechnung Männer'!B$48*((100*R74-'Punkteberechnung Männer'!C$48)/100)^'Punkteberechnung Männer'!D$48),INT('Punkteberechnung Frauen'!B$47*((100*R74-'Punkteberechnung Frauen'!C$47)/100)^'Punkteberechnung Frauen'!D$47)))</f>
        <v/>
      </c>
      <c r="T74" s="243"/>
      <c r="U74" s="61" t="str">
        <f>IF(T74="","",IF($E74="K",INT('Punkteberechnung Männer'!B$20*(('Punkteberechnung Männer'!C$20-V74)/100)^'Punkteberechnung Männer'!D$20),INT('Punkteberechnung Frauen'!B$20*(('Punkteberechnung Frauen'!C$20-V74)/100)^'Punkteberechnung Frauen'!D$20)))</f>
        <v/>
      </c>
      <c r="V74" s="253">
        <f t="shared" si="2"/>
        <v>0</v>
      </c>
      <c r="W74" s="32">
        <f t="shared" si="3"/>
        <v>0</v>
      </c>
      <c r="X74" s="39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40"/>
    </row>
    <row r="75" spans="1:58" s="41" customFormat="1" x14ac:dyDescent="0.2">
      <c r="A75" s="31"/>
      <c r="B75" s="234"/>
      <c r="C75" s="27"/>
      <c r="D75" s="239"/>
      <c r="E75" s="236"/>
      <c r="F75" s="176"/>
      <c r="G75" s="61" t="str">
        <f>IF(F75="","",IF($E75="K",INT('Punkteberechnung Männer'!B$13*(('Punkteberechnung Männer'!C$13-100*F75)/100)^'Punkteberechnung Männer'!$D$13),INT('Punkteberechnung Frauen'!B$13*(('Punkteberechnung Frauen'!C$13-100*F75)/100)^'Punkteberechnung Frauen'!$D$13)))</f>
        <v/>
      </c>
      <c r="H75" s="177"/>
      <c r="I75" s="61" t="str">
        <f>IF(H75="","",IF($E75="K",INT('Punkteberechnung Männer'!B$40*((100*H75-'Punkteberechnung Männer'!C$40)/100)^'Punkteberechnung Männer'!D$40),INT('Punkteberechnung Frauen'!B$39*((100*H75-'Punkteberechnung Frauen'!C$39)/100)^'Punkteberechnung Frauen'!D$39)))</f>
        <v/>
      </c>
      <c r="J75" s="177"/>
      <c r="K75" s="61" t="str">
        <f>IF(J75="","",IF($E75="K",INT('Punkteberechnung Männer'!B$38*((100*J75-'Punkteberechnung Männer'!C$38)/100)^'Punkteberechnung Männer'!D$38),INT('Punkteberechnung Frauen'!B$37*((100*J75-'Punkteberechnung Frauen'!C$37)/100)^'Punkteberechnung Frauen'!D$37)))</f>
        <v/>
      </c>
      <c r="L75" s="177"/>
      <c r="M75" s="61" t="str">
        <f>IF(L75="","",IF($E75="K",INT('Punkteberechnung Männer'!B$46*((100*L75-'Punkteberechnung Männer'!C$46)/100)^'Punkteberechnung Männer'!D$46),INT('Punkteberechnung Frauen'!B$45*((100*L75-'Punkteberechnung Frauen'!C$45)/100)^'Punkteberechnung Frauen'!D$45)))</f>
        <v/>
      </c>
      <c r="N75" s="177"/>
      <c r="O75" s="61" t="str">
        <f>IF(N75="","",IF($E75="K",INT('Punkteberechnung Männer'!B$42*((100*N75-'Punkteberechnung Männer'!C$42)/100)^'Punkteberechnung Männer'!D$42),INT('Punkteberechnung Frauen'!B$41*((100*N75-'Punkteberechnung Frauen'!C$41)/100)^'Punkteberechnung Frauen'!D$41)))</f>
        <v/>
      </c>
      <c r="P75" s="177"/>
      <c r="Q75" s="61" t="str">
        <f>IF(P75="","",IF($E75="K",INT('Punkteberechnung Männer'!B$47*((100*P75-'Punkteberechnung Männer'!C$47)/100)^'Punkteberechnung Männer'!D$47),INT('Punkteberechnung Frauen'!B$46*((100*P75-'Punkteberechnung Frauen'!C$46)/100)^'Punkteberechnung Frauen'!D$46)))</f>
        <v/>
      </c>
      <c r="R75" s="177"/>
      <c r="S75" s="61" t="str">
        <f>IF(R75="","",IF($E75="K",INT('Punkteberechnung Männer'!B$48*((100*R75-'Punkteberechnung Männer'!C$48)/100)^'Punkteberechnung Männer'!D$48),INT('Punkteberechnung Frauen'!B$47*((100*R75-'Punkteberechnung Frauen'!C$47)/100)^'Punkteberechnung Frauen'!D$47)))</f>
        <v/>
      </c>
      <c r="T75" s="243"/>
      <c r="U75" s="61" t="str">
        <f>IF(T75="","",IF($E75="K",INT('Punkteberechnung Männer'!B$20*(('Punkteberechnung Männer'!C$20-V75)/100)^'Punkteberechnung Männer'!D$20),INT('Punkteberechnung Frauen'!B$20*(('Punkteberechnung Frauen'!C$20-V75)/100)^'Punkteberechnung Frauen'!D$20)))</f>
        <v/>
      </c>
      <c r="V75" s="253">
        <f t="shared" si="2"/>
        <v>0</v>
      </c>
      <c r="W75" s="32">
        <f t="shared" si="3"/>
        <v>0</v>
      </c>
      <c r="X75" s="39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40"/>
    </row>
    <row r="76" spans="1:58" s="41" customFormat="1" x14ac:dyDescent="0.2">
      <c r="A76" s="43"/>
      <c r="B76" s="234"/>
      <c r="C76" s="27"/>
      <c r="D76" s="239"/>
      <c r="E76" s="236"/>
      <c r="F76" s="176"/>
      <c r="G76" s="61" t="str">
        <f>IF(F76="","",IF($E76="K",INT('Punkteberechnung Männer'!B$13*(('Punkteberechnung Männer'!C$13-100*F76)/100)^'Punkteberechnung Männer'!$D$13),INT('Punkteberechnung Frauen'!B$13*(('Punkteberechnung Frauen'!C$13-100*F76)/100)^'Punkteberechnung Frauen'!$D$13)))</f>
        <v/>
      </c>
      <c r="H76" s="177"/>
      <c r="I76" s="61" t="str">
        <f>IF(H76="","",IF($E76="K",INT('Punkteberechnung Männer'!B$40*((100*H76-'Punkteberechnung Männer'!C$40)/100)^'Punkteberechnung Männer'!D$40),INT('Punkteberechnung Frauen'!B$39*((100*H76-'Punkteberechnung Frauen'!C$39)/100)^'Punkteberechnung Frauen'!D$39)))</f>
        <v/>
      </c>
      <c r="J76" s="177"/>
      <c r="K76" s="61" t="str">
        <f>IF(J76="","",IF($E76="K",INT('Punkteberechnung Männer'!B$38*((100*J76-'Punkteberechnung Männer'!C$38)/100)^'Punkteberechnung Männer'!D$38),INT('Punkteberechnung Frauen'!B$37*((100*J76-'Punkteberechnung Frauen'!C$37)/100)^'Punkteberechnung Frauen'!D$37)))</f>
        <v/>
      </c>
      <c r="L76" s="177"/>
      <c r="M76" s="61" t="str">
        <f>IF(L76="","",IF($E76="K",INT('Punkteberechnung Männer'!B$46*((100*L76-'Punkteberechnung Männer'!C$46)/100)^'Punkteberechnung Männer'!D$46),INT('Punkteberechnung Frauen'!B$45*((100*L76-'Punkteberechnung Frauen'!C$45)/100)^'Punkteberechnung Frauen'!D$45)))</f>
        <v/>
      </c>
      <c r="N76" s="177"/>
      <c r="O76" s="61" t="str">
        <f>IF(N76="","",IF($E76="K",INT('Punkteberechnung Männer'!B$42*((100*N76-'Punkteberechnung Männer'!C$42)/100)^'Punkteberechnung Männer'!D$42),INT('Punkteberechnung Frauen'!B$41*((100*N76-'Punkteberechnung Frauen'!C$41)/100)^'Punkteberechnung Frauen'!D$41)))</f>
        <v/>
      </c>
      <c r="P76" s="177"/>
      <c r="Q76" s="61" t="str">
        <f>IF(P76="","",IF($E76="K",INT('Punkteberechnung Männer'!B$47*((100*P76-'Punkteberechnung Männer'!C$47)/100)^'Punkteberechnung Männer'!D$47),INT('Punkteberechnung Frauen'!B$46*((100*P76-'Punkteberechnung Frauen'!C$46)/100)^'Punkteberechnung Frauen'!D$46)))</f>
        <v/>
      </c>
      <c r="R76" s="177"/>
      <c r="S76" s="61" t="str">
        <f>IF(R76="","",IF($E76="K",INT('Punkteberechnung Männer'!B$48*((100*R76-'Punkteberechnung Männer'!C$48)/100)^'Punkteberechnung Männer'!D$48),INT('Punkteberechnung Frauen'!B$47*((100*R76-'Punkteberechnung Frauen'!C$47)/100)^'Punkteberechnung Frauen'!D$47)))</f>
        <v/>
      </c>
      <c r="T76" s="243"/>
      <c r="U76" s="61" t="str">
        <f>IF(T76="","",IF($E76="K",INT('Punkteberechnung Männer'!B$20*(('Punkteberechnung Männer'!C$20-V76)/100)^'Punkteberechnung Männer'!D$20),INT('Punkteberechnung Frauen'!B$20*(('Punkteberechnung Frauen'!C$20-V76)/100)^'Punkteberechnung Frauen'!D$20)))</f>
        <v/>
      </c>
      <c r="V76" s="253">
        <f t="shared" si="2"/>
        <v>0</v>
      </c>
      <c r="W76" s="32">
        <f t="shared" si="3"/>
        <v>0</v>
      </c>
      <c r="X76" s="39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40"/>
    </row>
    <row r="77" spans="1:58" s="41" customFormat="1" x14ac:dyDescent="0.2">
      <c r="A77" s="43"/>
      <c r="B77" s="234"/>
      <c r="C77" s="27"/>
      <c r="D77" s="239"/>
      <c r="E77" s="236"/>
      <c r="F77" s="176"/>
      <c r="G77" s="61" t="str">
        <f>IF(F77="","",IF($E77="K",INT('Punkteberechnung Männer'!B$13*(('Punkteberechnung Männer'!C$13-100*F77)/100)^'Punkteberechnung Männer'!$D$13),INT('Punkteberechnung Frauen'!B$13*(('Punkteberechnung Frauen'!C$13-100*F77)/100)^'Punkteberechnung Frauen'!$D$13)))</f>
        <v/>
      </c>
      <c r="H77" s="177"/>
      <c r="I77" s="61" t="str">
        <f>IF(H77="","",IF($E77="K",INT('Punkteberechnung Männer'!B$40*((100*H77-'Punkteberechnung Männer'!C$40)/100)^'Punkteberechnung Männer'!D$40),INT('Punkteberechnung Frauen'!B$39*((100*H77-'Punkteberechnung Frauen'!C$39)/100)^'Punkteberechnung Frauen'!D$39)))</f>
        <v/>
      </c>
      <c r="J77" s="177"/>
      <c r="K77" s="61" t="str">
        <f>IF(J77="","",IF($E77="K",INT('Punkteberechnung Männer'!B$38*((100*J77-'Punkteberechnung Männer'!C$38)/100)^'Punkteberechnung Männer'!D$38),INT('Punkteberechnung Frauen'!B$37*((100*J77-'Punkteberechnung Frauen'!C$37)/100)^'Punkteberechnung Frauen'!D$37)))</f>
        <v/>
      </c>
      <c r="L77" s="177"/>
      <c r="M77" s="61" t="str">
        <f>IF(L77="","",IF($E77="K",INT('Punkteberechnung Männer'!B$46*((100*L77-'Punkteberechnung Männer'!C$46)/100)^'Punkteberechnung Männer'!D$46),INT('Punkteberechnung Frauen'!B$45*((100*L77-'Punkteberechnung Frauen'!C$45)/100)^'Punkteberechnung Frauen'!D$45)))</f>
        <v/>
      </c>
      <c r="N77" s="177"/>
      <c r="O77" s="61" t="str">
        <f>IF(N77="","",IF($E77="K",INT('Punkteberechnung Männer'!B$42*((100*N77-'Punkteberechnung Männer'!C$42)/100)^'Punkteberechnung Männer'!D$42),INT('Punkteberechnung Frauen'!B$41*((100*N77-'Punkteberechnung Frauen'!C$41)/100)^'Punkteberechnung Frauen'!D$41)))</f>
        <v/>
      </c>
      <c r="P77" s="177"/>
      <c r="Q77" s="61" t="str">
        <f>IF(P77="","",IF($E77="K",INT('Punkteberechnung Männer'!B$47*((100*P77-'Punkteberechnung Männer'!C$47)/100)^'Punkteberechnung Männer'!D$47),INT('Punkteberechnung Frauen'!B$46*((100*P77-'Punkteberechnung Frauen'!C$46)/100)^'Punkteberechnung Frauen'!D$46)))</f>
        <v/>
      </c>
      <c r="R77" s="177"/>
      <c r="S77" s="61" t="str">
        <f>IF(R77="","",IF($E77="K",INT('Punkteberechnung Männer'!B$48*((100*R77-'Punkteberechnung Männer'!C$48)/100)^'Punkteberechnung Männer'!D$48),INT('Punkteberechnung Frauen'!B$47*((100*R77-'Punkteberechnung Frauen'!C$47)/100)^'Punkteberechnung Frauen'!D$47)))</f>
        <v/>
      </c>
      <c r="T77" s="243"/>
      <c r="U77" s="61" t="str">
        <f>IF(T77="","",IF($E77="K",INT('Punkteberechnung Männer'!B$20*(('Punkteberechnung Männer'!C$20-V77)/100)^'Punkteberechnung Männer'!D$20),INT('Punkteberechnung Frauen'!B$20*(('Punkteberechnung Frauen'!C$20-V77)/100)^'Punkteberechnung Frauen'!D$20)))</f>
        <v/>
      </c>
      <c r="V77" s="253">
        <f t="shared" si="2"/>
        <v>0</v>
      </c>
      <c r="W77" s="32">
        <f t="shared" si="3"/>
        <v>0</v>
      </c>
      <c r="X77" s="39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40"/>
    </row>
    <row r="78" spans="1:58" s="41" customFormat="1" x14ac:dyDescent="0.2">
      <c r="A78" s="43"/>
      <c r="B78" s="234"/>
      <c r="C78" s="27"/>
      <c r="D78" s="239"/>
      <c r="E78" s="236"/>
      <c r="F78" s="176"/>
      <c r="G78" s="61" t="str">
        <f>IF(F78="","",IF($E78="K",INT('Punkteberechnung Männer'!B$13*(('Punkteberechnung Männer'!C$13-100*F78)/100)^'Punkteberechnung Männer'!$D$13),INT('Punkteberechnung Frauen'!B$13*(('Punkteberechnung Frauen'!C$13-100*F78)/100)^'Punkteberechnung Frauen'!$D$13)))</f>
        <v/>
      </c>
      <c r="H78" s="177"/>
      <c r="I78" s="61" t="str">
        <f>IF(H78="","",IF($E78="K",INT('Punkteberechnung Männer'!B$40*((100*H78-'Punkteberechnung Männer'!C$40)/100)^'Punkteberechnung Männer'!D$40),INT('Punkteberechnung Frauen'!B$39*((100*H78-'Punkteberechnung Frauen'!C$39)/100)^'Punkteberechnung Frauen'!D$39)))</f>
        <v/>
      </c>
      <c r="J78" s="177"/>
      <c r="K78" s="61" t="str">
        <f>IF(J78="","",IF($E78="K",INT('Punkteberechnung Männer'!B$38*((100*J78-'Punkteberechnung Männer'!C$38)/100)^'Punkteberechnung Männer'!D$38),INT('Punkteberechnung Frauen'!B$37*((100*J78-'Punkteberechnung Frauen'!C$37)/100)^'Punkteberechnung Frauen'!D$37)))</f>
        <v/>
      </c>
      <c r="L78" s="177"/>
      <c r="M78" s="61" t="str">
        <f>IF(L78="","",IF($E78="K",INT('Punkteberechnung Männer'!B$46*((100*L78-'Punkteberechnung Männer'!C$46)/100)^'Punkteberechnung Männer'!D$46),INT('Punkteberechnung Frauen'!B$45*((100*L78-'Punkteberechnung Frauen'!C$45)/100)^'Punkteberechnung Frauen'!D$45)))</f>
        <v/>
      </c>
      <c r="N78" s="177"/>
      <c r="O78" s="61" t="str">
        <f>IF(N78="","",IF($E78="K",INT('Punkteberechnung Männer'!B$42*((100*N78-'Punkteberechnung Männer'!C$42)/100)^'Punkteberechnung Männer'!D$42),INT('Punkteberechnung Frauen'!B$41*((100*N78-'Punkteberechnung Frauen'!C$41)/100)^'Punkteberechnung Frauen'!D$41)))</f>
        <v/>
      </c>
      <c r="P78" s="177"/>
      <c r="Q78" s="61" t="str">
        <f>IF(P78="","",IF($E78="K",INT('Punkteberechnung Männer'!B$47*((100*P78-'Punkteberechnung Männer'!C$47)/100)^'Punkteberechnung Männer'!D$47),INT('Punkteberechnung Frauen'!B$46*((100*P78-'Punkteberechnung Frauen'!C$46)/100)^'Punkteberechnung Frauen'!D$46)))</f>
        <v/>
      </c>
      <c r="R78" s="177"/>
      <c r="S78" s="61" t="str">
        <f>IF(R78="","",IF($E78="K",INT('Punkteberechnung Männer'!B$48*((100*R78-'Punkteberechnung Männer'!C$48)/100)^'Punkteberechnung Männer'!D$48),INT('Punkteberechnung Frauen'!B$47*((100*R78-'Punkteberechnung Frauen'!C$47)/100)^'Punkteberechnung Frauen'!D$47)))</f>
        <v/>
      </c>
      <c r="T78" s="243"/>
      <c r="U78" s="61" t="str">
        <f>IF(T78="","",IF($E78="K",INT('Punkteberechnung Männer'!B$20*(('Punkteberechnung Männer'!C$20-V78)/100)^'Punkteberechnung Männer'!D$20),INT('Punkteberechnung Frauen'!B$20*(('Punkteberechnung Frauen'!C$20-V78)/100)^'Punkteberechnung Frauen'!D$20)))</f>
        <v/>
      </c>
      <c r="V78" s="253">
        <f t="shared" si="2"/>
        <v>0</v>
      </c>
      <c r="W78" s="32">
        <f t="shared" si="3"/>
        <v>0</v>
      </c>
      <c r="X78" s="39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40"/>
    </row>
    <row r="79" spans="1:58" s="41" customFormat="1" x14ac:dyDescent="0.2">
      <c r="A79" s="43"/>
      <c r="B79" s="234"/>
      <c r="C79" s="27"/>
      <c r="D79" s="239"/>
      <c r="E79" s="236"/>
      <c r="F79" s="176"/>
      <c r="G79" s="61" t="str">
        <f>IF(F79="","",IF($E79="K",INT('Punkteberechnung Männer'!B$13*(('Punkteberechnung Männer'!C$13-100*F79)/100)^'Punkteberechnung Männer'!$D$13),INT('Punkteberechnung Frauen'!B$13*(('Punkteberechnung Frauen'!C$13-100*F79)/100)^'Punkteberechnung Frauen'!$D$13)))</f>
        <v/>
      </c>
      <c r="H79" s="177"/>
      <c r="I79" s="61" t="str">
        <f>IF(H79="","",IF($E79="K",INT('Punkteberechnung Männer'!B$40*((100*H79-'Punkteberechnung Männer'!C$40)/100)^'Punkteberechnung Männer'!D$40),INT('Punkteberechnung Frauen'!B$39*((100*H79-'Punkteberechnung Frauen'!C$39)/100)^'Punkteberechnung Frauen'!D$39)))</f>
        <v/>
      </c>
      <c r="J79" s="177"/>
      <c r="K79" s="61" t="str">
        <f>IF(J79="","",IF($E79="K",INT('Punkteberechnung Männer'!B$38*((100*J79-'Punkteberechnung Männer'!C$38)/100)^'Punkteberechnung Männer'!D$38),INT('Punkteberechnung Frauen'!B$37*((100*J79-'Punkteberechnung Frauen'!C$37)/100)^'Punkteberechnung Frauen'!D$37)))</f>
        <v/>
      </c>
      <c r="L79" s="177"/>
      <c r="M79" s="61" t="str">
        <f>IF(L79="","",IF($E79="K",INT('Punkteberechnung Männer'!B$46*((100*L79-'Punkteberechnung Männer'!C$46)/100)^'Punkteberechnung Männer'!D$46),INT('Punkteberechnung Frauen'!B$45*((100*L79-'Punkteberechnung Frauen'!C$45)/100)^'Punkteberechnung Frauen'!D$45)))</f>
        <v/>
      </c>
      <c r="N79" s="177"/>
      <c r="O79" s="61" t="str">
        <f>IF(N79="","",IF($E79="K",INT('Punkteberechnung Männer'!B$42*((100*N79-'Punkteberechnung Männer'!C$42)/100)^'Punkteberechnung Männer'!D$42),INT('Punkteberechnung Frauen'!B$41*((100*N79-'Punkteberechnung Frauen'!C$41)/100)^'Punkteberechnung Frauen'!D$41)))</f>
        <v/>
      </c>
      <c r="P79" s="177"/>
      <c r="Q79" s="61" t="str">
        <f>IF(P79="","",IF($E79="K",INT('Punkteberechnung Männer'!B$47*((100*P79-'Punkteberechnung Männer'!C$47)/100)^'Punkteberechnung Männer'!D$47),INT('Punkteberechnung Frauen'!B$46*((100*P79-'Punkteberechnung Frauen'!C$46)/100)^'Punkteberechnung Frauen'!D$46)))</f>
        <v/>
      </c>
      <c r="R79" s="177"/>
      <c r="S79" s="61" t="str">
        <f>IF(R79="","",IF($E79="K",INT('Punkteberechnung Männer'!B$48*((100*R79-'Punkteberechnung Männer'!C$48)/100)^'Punkteberechnung Männer'!D$48),INT('Punkteberechnung Frauen'!B$47*((100*R79-'Punkteberechnung Frauen'!C$47)/100)^'Punkteberechnung Frauen'!D$47)))</f>
        <v/>
      </c>
      <c r="T79" s="243"/>
      <c r="U79" s="61" t="str">
        <f>IF(T79="","",IF($E79="K",INT('Punkteberechnung Männer'!B$20*(('Punkteberechnung Männer'!C$20-V79)/100)^'Punkteberechnung Männer'!D$20),INT('Punkteberechnung Frauen'!B$20*(('Punkteberechnung Frauen'!C$20-V79)/100)^'Punkteberechnung Frauen'!D$20)))</f>
        <v/>
      </c>
      <c r="V79" s="253">
        <f t="shared" si="2"/>
        <v>0</v>
      </c>
      <c r="W79" s="32">
        <f t="shared" si="3"/>
        <v>0</v>
      </c>
      <c r="X79" s="39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40"/>
    </row>
    <row r="80" spans="1:58" s="41" customFormat="1" x14ac:dyDescent="0.2">
      <c r="A80" s="43"/>
      <c r="B80" s="234"/>
      <c r="C80" s="27"/>
      <c r="D80" s="239"/>
      <c r="E80" s="236"/>
      <c r="F80" s="176"/>
      <c r="G80" s="61" t="str">
        <f>IF(F80="","",IF($E80="K",INT('Punkteberechnung Männer'!B$13*(('Punkteberechnung Männer'!C$13-100*F80)/100)^'Punkteberechnung Männer'!$D$13),INT('Punkteberechnung Frauen'!B$13*(('Punkteberechnung Frauen'!C$13-100*F80)/100)^'Punkteberechnung Frauen'!$D$13)))</f>
        <v/>
      </c>
      <c r="H80" s="177"/>
      <c r="I80" s="61" t="str">
        <f>IF(H80="","",IF($E80="K",INT('Punkteberechnung Männer'!B$40*((100*H80-'Punkteberechnung Männer'!C$40)/100)^'Punkteberechnung Männer'!D$40),INT('Punkteberechnung Frauen'!B$39*((100*H80-'Punkteberechnung Frauen'!C$39)/100)^'Punkteberechnung Frauen'!D$39)))</f>
        <v/>
      </c>
      <c r="J80" s="177"/>
      <c r="K80" s="61" t="str">
        <f>IF(J80="","",IF($E80="K",INT('Punkteberechnung Männer'!B$38*((100*J80-'Punkteberechnung Männer'!C$38)/100)^'Punkteberechnung Männer'!D$38),INT('Punkteberechnung Frauen'!B$37*((100*J80-'Punkteberechnung Frauen'!C$37)/100)^'Punkteberechnung Frauen'!D$37)))</f>
        <v/>
      </c>
      <c r="L80" s="177"/>
      <c r="M80" s="61" t="str">
        <f>IF(L80="","",IF($E80="K",INT('Punkteberechnung Männer'!B$46*((100*L80-'Punkteberechnung Männer'!C$46)/100)^'Punkteberechnung Männer'!D$46),INT('Punkteberechnung Frauen'!B$45*((100*L80-'Punkteberechnung Frauen'!C$45)/100)^'Punkteberechnung Frauen'!D$45)))</f>
        <v/>
      </c>
      <c r="N80" s="177"/>
      <c r="O80" s="61" t="str">
        <f>IF(N80="","",IF($E80="K",INT('Punkteberechnung Männer'!B$42*((100*N80-'Punkteberechnung Männer'!C$42)/100)^'Punkteberechnung Männer'!D$42),INT('Punkteberechnung Frauen'!B$41*((100*N80-'Punkteberechnung Frauen'!C$41)/100)^'Punkteberechnung Frauen'!D$41)))</f>
        <v/>
      </c>
      <c r="P80" s="177"/>
      <c r="Q80" s="61" t="str">
        <f>IF(P80="","",IF($E80="K",INT('Punkteberechnung Männer'!B$47*((100*P80-'Punkteberechnung Männer'!C$47)/100)^'Punkteberechnung Männer'!D$47),INT('Punkteberechnung Frauen'!B$46*((100*P80-'Punkteberechnung Frauen'!C$46)/100)^'Punkteberechnung Frauen'!D$46)))</f>
        <v/>
      </c>
      <c r="R80" s="177"/>
      <c r="S80" s="61" t="str">
        <f>IF(R80="","",IF($E80="K",INT('Punkteberechnung Männer'!B$48*((100*R80-'Punkteberechnung Männer'!C$48)/100)^'Punkteberechnung Männer'!D$48),INT('Punkteberechnung Frauen'!B$47*((100*R80-'Punkteberechnung Frauen'!C$47)/100)^'Punkteberechnung Frauen'!D$47)))</f>
        <v/>
      </c>
      <c r="T80" s="243"/>
      <c r="U80" s="61" t="str">
        <f>IF(T80="","",IF($E80="K",INT('Punkteberechnung Männer'!B$20*(('Punkteberechnung Männer'!C$20-V80)/100)^'Punkteberechnung Männer'!D$20),INT('Punkteberechnung Frauen'!B$20*(('Punkteberechnung Frauen'!C$20-V80)/100)^'Punkteberechnung Frauen'!D$20)))</f>
        <v/>
      </c>
      <c r="V80" s="253">
        <f t="shared" si="2"/>
        <v>0</v>
      </c>
      <c r="W80" s="32">
        <f t="shared" si="3"/>
        <v>0</v>
      </c>
      <c r="X80" s="39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40"/>
    </row>
    <row r="81" spans="1:58" s="41" customFormat="1" x14ac:dyDescent="0.2">
      <c r="A81" s="43"/>
      <c r="B81" s="234"/>
      <c r="C81" s="27"/>
      <c r="D81" s="239"/>
      <c r="E81" s="236"/>
      <c r="F81" s="176"/>
      <c r="G81" s="61" t="str">
        <f>IF(F81="","",IF($E81="K",INT('Punkteberechnung Männer'!B$13*(('Punkteberechnung Männer'!C$13-100*F81)/100)^'Punkteberechnung Männer'!$D$13),INT('Punkteberechnung Frauen'!B$13*(('Punkteberechnung Frauen'!C$13-100*F81)/100)^'Punkteberechnung Frauen'!$D$13)))</f>
        <v/>
      </c>
      <c r="H81" s="177"/>
      <c r="I81" s="61" t="str">
        <f>IF(H81="","",IF($E81="K",INT('Punkteberechnung Männer'!B$40*((100*H81-'Punkteberechnung Männer'!C$40)/100)^'Punkteberechnung Männer'!D$40),INT('Punkteberechnung Frauen'!B$39*((100*H81-'Punkteberechnung Frauen'!C$39)/100)^'Punkteberechnung Frauen'!D$39)))</f>
        <v/>
      </c>
      <c r="J81" s="177"/>
      <c r="K81" s="61" t="str">
        <f>IF(J81="","",IF($E81="K",INT('Punkteberechnung Männer'!B$38*((100*J81-'Punkteberechnung Männer'!C$38)/100)^'Punkteberechnung Männer'!D$38),INT('Punkteberechnung Frauen'!B$37*((100*J81-'Punkteberechnung Frauen'!C$37)/100)^'Punkteberechnung Frauen'!D$37)))</f>
        <v/>
      </c>
      <c r="L81" s="177"/>
      <c r="M81" s="61" t="str">
        <f>IF(L81="","",IF($E81="K",INT('Punkteberechnung Männer'!B$46*((100*L81-'Punkteberechnung Männer'!C$46)/100)^'Punkteberechnung Männer'!D$46),INT('Punkteberechnung Frauen'!B$45*((100*L81-'Punkteberechnung Frauen'!C$45)/100)^'Punkteberechnung Frauen'!D$45)))</f>
        <v/>
      </c>
      <c r="N81" s="177"/>
      <c r="O81" s="61" t="str">
        <f>IF(N81="","",IF($E81="K",INT('Punkteberechnung Männer'!B$42*((100*N81-'Punkteberechnung Männer'!C$42)/100)^'Punkteberechnung Männer'!D$42),INT('Punkteberechnung Frauen'!B$41*((100*N81-'Punkteberechnung Frauen'!C$41)/100)^'Punkteberechnung Frauen'!D$41)))</f>
        <v/>
      </c>
      <c r="P81" s="177"/>
      <c r="Q81" s="61" t="str">
        <f>IF(P81="","",IF($E81="K",INT('Punkteberechnung Männer'!B$47*((100*P81-'Punkteberechnung Männer'!C$47)/100)^'Punkteberechnung Männer'!D$47),INT('Punkteberechnung Frauen'!B$46*((100*P81-'Punkteberechnung Frauen'!C$46)/100)^'Punkteberechnung Frauen'!D$46)))</f>
        <v/>
      </c>
      <c r="R81" s="177"/>
      <c r="S81" s="61" t="str">
        <f>IF(R81="","",IF($E81="K",INT('Punkteberechnung Männer'!B$48*((100*R81-'Punkteberechnung Männer'!C$48)/100)^'Punkteberechnung Männer'!D$48),INT('Punkteberechnung Frauen'!B$47*((100*R81-'Punkteberechnung Frauen'!C$47)/100)^'Punkteberechnung Frauen'!D$47)))</f>
        <v/>
      </c>
      <c r="T81" s="243"/>
      <c r="U81" s="61" t="str">
        <f>IF(T81="","",IF($E81="K",INT('Punkteberechnung Männer'!B$20*(('Punkteberechnung Männer'!C$20-V81)/100)^'Punkteberechnung Männer'!D$20),INT('Punkteberechnung Frauen'!B$20*(('Punkteberechnung Frauen'!C$20-V81)/100)^'Punkteberechnung Frauen'!D$20)))</f>
        <v/>
      </c>
      <c r="V81" s="253">
        <f t="shared" si="2"/>
        <v>0</v>
      </c>
      <c r="W81" s="32">
        <f t="shared" si="3"/>
        <v>0</v>
      </c>
      <c r="X81" s="39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40"/>
    </row>
    <row r="82" spans="1:58" s="41" customFormat="1" x14ac:dyDescent="0.2">
      <c r="A82" s="43"/>
      <c r="B82" s="234"/>
      <c r="C82" s="27"/>
      <c r="D82" s="239"/>
      <c r="E82" s="236"/>
      <c r="F82" s="176"/>
      <c r="G82" s="61" t="str">
        <f>IF(F82="","",IF($E82="K",INT('Punkteberechnung Männer'!B$13*(('Punkteberechnung Männer'!C$13-100*F82)/100)^'Punkteberechnung Männer'!$D$13),INT('Punkteberechnung Frauen'!B$13*(('Punkteberechnung Frauen'!C$13-100*F82)/100)^'Punkteberechnung Frauen'!$D$13)))</f>
        <v/>
      </c>
      <c r="H82" s="177"/>
      <c r="I82" s="61" t="str">
        <f>IF(H82="","",IF($E82="K",INT('Punkteberechnung Männer'!B$40*((100*H82-'Punkteberechnung Männer'!C$40)/100)^'Punkteberechnung Männer'!D$40),INT('Punkteberechnung Frauen'!B$39*((100*H82-'Punkteberechnung Frauen'!C$39)/100)^'Punkteberechnung Frauen'!D$39)))</f>
        <v/>
      </c>
      <c r="J82" s="177"/>
      <c r="K82" s="61" t="str">
        <f>IF(J82="","",IF($E82="K",INT('Punkteberechnung Männer'!B$38*((100*J82-'Punkteberechnung Männer'!C$38)/100)^'Punkteberechnung Männer'!D$38),INT('Punkteberechnung Frauen'!B$37*((100*J82-'Punkteberechnung Frauen'!C$37)/100)^'Punkteberechnung Frauen'!D$37)))</f>
        <v/>
      </c>
      <c r="L82" s="177"/>
      <c r="M82" s="61" t="str">
        <f>IF(L82="","",IF($E82="K",INT('Punkteberechnung Männer'!B$46*((100*L82-'Punkteberechnung Männer'!C$46)/100)^'Punkteberechnung Männer'!D$46),INT('Punkteberechnung Frauen'!B$45*((100*L82-'Punkteberechnung Frauen'!C$45)/100)^'Punkteberechnung Frauen'!D$45)))</f>
        <v/>
      </c>
      <c r="N82" s="177"/>
      <c r="O82" s="61" t="str">
        <f>IF(N82="","",IF($E82="K",INT('Punkteberechnung Männer'!B$42*((100*N82-'Punkteberechnung Männer'!C$42)/100)^'Punkteberechnung Männer'!D$42),INT('Punkteberechnung Frauen'!B$41*((100*N82-'Punkteberechnung Frauen'!C$41)/100)^'Punkteberechnung Frauen'!D$41)))</f>
        <v/>
      </c>
      <c r="P82" s="177"/>
      <c r="Q82" s="61" t="str">
        <f>IF(P82="","",IF($E82="K",INT('Punkteberechnung Männer'!B$47*((100*P82-'Punkteberechnung Männer'!C$47)/100)^'Punkteberechnung Männer'!D$47),INT('Punkteberechnung Frauen'!B$46*((100*P82-'Punkteberechnung Frauen'!C$46)/100)^'Punkteberechnung Frauen'!D$46)))</f>
        <v/>
      </c>
      <c r="R82" s="177"/>
      <c r="S82" s="61" t="str">
        <f>IF(R82="","",IF($E82="K",INT('Punkteberechnung Männer'!B$48*((100*R82-'Punkteberechnung Männer'!C$48)/100)^'Punkteberechnung Männer'!D$48),INT('Punkteberechnung Frauen'!B$47*((100*R82-'Punkteberechnung Frauen'!C$47)/100)^'Punkteberechnung Frauen'!D$47)))</f>
        <v/>
      </c>
      <c r="T82" s="243"/>
      <c r="U82" s="61" t="str">
        <f>IF(T82="","",IF($E82="K",INT('Punkteberechnung Männer'!B$20*(('Punkteberechnung Männer'!C$20-V82)/100)^'Punkteberechnung Männer'!D$20),INT('Punkteberechnung Frauen'!B$20*(('Punkteberechnung Frauen'!C$20-V82)/100)^'Punkteberechnung Frauen'!D$20)))</f>
        <v/>
      </c>
      <c r="V82" s="253">
        <f t="shared" si="2"/>
        <v>0</v>
      </c>
      <c r="W82" s="32">
        <f t="shared" si="3"/>
        <v>0</v>
      </c>
      <c r="X82" s="39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40"/>
    </row>
    <row r="83" spans="1:58" s="41" customFormat="1" x14ac:dyDescent="0.2">
      <c r="A83" s="43"/>
      <c r="B83" s="234"/>
      <c r="C83" s="27"/>
      <c r="D83" s="239"/>
      <c r="E83" s="236"/>
      <c r="F83" s="176"/>
      <c r="G83" s="61" t="str">
        <f>IF(F83="","",IF($E83="K",INT('Punkteberechnung Männer'!B$13*(('Punkteberechnung Männer'!C$13-100*F83)/100)^'Punkteberechnung Männer'!$D$13),INT('Punkteberechnung Frauen'!B$13*(('Punkteberechnung Frauen'!C$13-100*F83)/100)^'Punkteberechnung Frauen'!$D$13)))</f>
        <v/>
      </c>
      <c r="H83" s="177"/>
      <c r="I83" s="61" t="str">
        <f>IF(H83="","",IF($E83="K",INT('Punkteberechnung Männer'!B$40*((100*H83-'Punkteberechnung Männer'!C$40)/100)^'Punkteberechnung Männer'!D$40),INT('Punkteberechnung Frauen'!B$39*((100*H83-'Punkteberechnung Frauen'!C$39)/100)^'Punkteberechnung Frauen'!D$39)))</f>
        <v/>
      </c>
      <c r="J83" s="177"/>
      <c r="K83" s="61" t="str">
        <f>IF(J83="","",IF($E83="K",INT('Punkteberechnung Männer'!B$38*((100*J83-'Punkteberechnung Männer'!C$38)/100)^'Punkteberechnung Männer'!D$38),INT('Punkteberechnung Frauen'!B$37*((100*J83-'Punkteberechnung Frauen'!C$37)/100)^'Punkteberechnung Frauen'!D$37)))</f>
        <v/>
      </c>
      <c r="L83" s="177"/>
      <c r="M83" s="61" t="str">
        <f>IF(L83="","",IF($E83="K",INT('Punkteberechnung Männer'!B$46*((100*L83-'Punkteberechnung Männer'!C$46)/100)^'Punkteberechnung Männer'!D$46),INT('Punkteberechnung Frauen'!B$45*((100*L83-'Punkteberechnung Frauen'!C$45)/100)^'Punkteberechnung Frauen'!D$45)))</f>
        <v/>
      </c>
      <c r="N83" s="177"/>
      <c r="O83" s="61" t="str">
        <f>IF(N83="","",IF($E83="K",INT('Punkteberechnung Männer'!B$42*((100*N83-'Punkteberechnung Männer'!C$42)/100)^'Punkteberechnung Männer'!D$42),INT('Punkteberechnung Frauen'!B$41*((100*N83-'Punkteberechnung Frauen'!C$41)/100)^'Punkteberechnung Frauen'!D$41)))</f>
        <v/>
      </c>
      <c r="P83" s="177"/>
      <c r="Q83" s="61" t="str">
        <f>IF(P83="","",IF($E83="K",INT('Punkteberechnung Männer'!B$47*((100*P83-'Punkteberechnung Männer'!C$47)/100)^'Punkteberechnung Männer'!D$47),INT('Punkteberechnung Frauen'!B$46*((100*P83-'Punkteberechnung Frauen'!C$46)/100)^'Punkteberechnung Frauen'!D$46)))</f>
        <v/>
      </c>
      <c r="R83" s="177"/>
      <c r="S83" s="61" t="str">
        <f>IF(R83="","",IF($E83="K",INT('Punkteberechnung Männer'!B$48*((100*R83-'Punkteberechnung Männer'!C$48)/100)^'Punkteberechnung Männer'!D$48),INT('Punkteberechnung Frauen'!B$47*((100*R83-'Punkteberechnung Frauen'!C$47)/100)^'Punkteberechnung Frauen'!D$47)))</f>
        <v/>
      </c>
      <c r="T83" s="243"/>
      <c r="U83" s="61" t="str">
        <f>IF(T83="","",IF($E83="K",INT('Punkteberechnung Männer'!B$20*(('Punkteberechnung Männer'!C$20-V83)/100)^'Punkteberechnung Männer'!D$20),INT('Punkteberechnung Frauen'!B$20*(('Punkteberechnung Frauen'!C$20-V83)/100)^'Punkteberechnung Frauen'!D$20)))</f>
        <v/>
      </c>
      <c r="V83" s="253">
        <f t="shared" si="2"/>
        <v>0</v>
      </c>
      <c r="W83" s="32">
        <f t="shared" si="3"/>
        <v>0</v>
      </c>
      <c r="X83" s="39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40"/>
    </row>
    <row r="84" spans="1:58" s="41" customFormat="1" x14ac:dyDescent="0.2">
      <c r="A84" s="43"/>
      <c r="B84" s="234"/>
      <c r="C84" s="27"/>
      <c r="D84" s="239"/>
      <c r="E84" s="236"/>
      <c r="F84" s="176"/>
      <c r="G84" s="61" t="str">
        <f>IF(F84="","",IF($E84="K",INT('Punkteberechnung Männer'!B$13*(('Punkteberechnung Männer'!C$13-100*F84)/100)^'Punkteberechnung Männer'!$D$13),INT('Punkteberechnung Frauen'!B$13*(('Punkteberechnung Frauen'!C$13-100*F84)/100)^'Punkteberechnung Frauen'!$D$13)))</f>
        <v/>
      </c>
      <c r="H84" s="177"/>
      <c r="I84" s="61" t="str">
        <f>IF(H84="","",IF($E84="K",INT('Punkteberechnung Männer'!B$40*((100*H84-'Punkteberechnung Männer'!C$40)/100)^'Punkteberechnung Männer'!D$40),INT('Punkteberechnung Frauen'!B$39*((100*H84-'Punkteberechnung Frauen'!C$39)/100)^'Punkteberechnung Frauen'!D$39)))</f>
        <v/>
      </c>
      <c r="J84" s="177"/>
      <c r="K84" s="61" t="str">
        <f>IF(J84="","",IF($E84="K",INT('Punkteberechnung Männer'!B$38*((100*J84-'Punkteberechnung Männer'!C$38)/100)^'Punkteberechnung Männer'!D$38),INT('Punkteberechnung Frauen'!B$37*((100*J84-'Punkteberechnung Frauen'!C$37)/100)^'Punkteberechnung Frauen'!D$37)))</f>
        <v/>
      </c>
      <c r="L84" s="177"/>
      <c r="M84" s="61" t="str">
        <f>IF(L84="","",IF($E84="K",INT('Punkteberechnung Männer'!B$46*((100*L84-'Punkteberechnung Männer'!C$46)/100)^'Punkteberechnung Männer'!D$46),INT('Punkteberechnung Frauen'!B$45*((100*L84-'Punkteberechnung Frauen'!C$45)/100)^'Punkteberechnung Frauen'!D$45)))</f>
        <v/>
      </c>
      <c r="N84" s="177"/>
      <c r="O84" s="61" t="str">
        <f>IF(N84="","",IF($E84="K",INT('Punkteberechnung Männer'!B$42*((100*N84-'Punkteberechnung Männer'!C$42)/100)^'Punkteberechnung Männer'!D$42),INT('Punkteberechnung Frauen'!B$41*((100*N84-'Punkteberechnung Frauen'!C$41)/100)^'Punkteberechnung Frauen'!D$41)))</f>
        <v/>
      </c>
      <c r="P84" s="177"/>
      <c r="Q84" s="61" t="str">
        <f>IF(P84="","",IF($E84="K",INT('Punkteberechnung Männer'!B$47*((100*P84-'Punkteberechnung Männer'!C$47)/100)^'Punkteberechnung Männer'!D$47),INT('Punkteberechnung Frauen'!B$46*((100*P84-'Punkteberechnung Frauen'!C$46)/100)^'Punkteberechnung Frauen'!D$46)))</f>
        <v/>
      </c>
      <c r="R84" s="177"/>
      <c r="S84" s="61" t="str">
        <f>IF(R84="","",IF($E84="K",INT('Punkteberechnung Männer'!B$48*((100*R84-'Punkteberechnung Männer'!C$48)/100)^'Punkteberechnung Männer'!D$48),INT('Punkteberechnung Frauen'!B$47*((100*R84-'Punkteberechnung Frauen'!C$47)/100)^'Punkteberechnung Frauen'!D$47)))</f>
        <v/>
      </c>
      <c r="T84" s="243"/>
      <c r="U84" s="61" t="str">
        <f>IF(T84="","",IF($E84="K",INT('Punkteberechnung Männer'!B$20*(('Punkteberechnung Männer'!C$20-V84)/100)^'Punkteberechnung Männer'!D$20),INT('Punkteberechnung Frauen'!B$20*(('Punkteberechnung Frauen'!C$20-V84)/100)^'Punkteberechnung Frauen'!D$20)))</f>
        <v/>
      </c>
      <c r="V84" s="253">
        <f t="shared" si="2"/>
        <v>0</v>
      </c>
      <c r="W84" s="32">
        <f t="shared" si="3"/>
        <v>0</v>
      </c>
      <c r="X84" s="39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40"/>
    </row>
    <row r="85" spans="1:58" s="41" customFormat="1" x14ac:dyDescent="0.2">
      <c r="A85" s="43"/>
      <c r="B85" s="234"/>
      <c r="C85" s="27"/>
      <c r="D85" s="239"/>
      <c r="E85" s="236"/>
      <c r="F85" s="176"/>
      <c r="G85" s="61" t="str">
        <f>IF(F85="","",IF($E85="K",INT('Punkteberechnung Männer'!B$13*(('Punkteberechnung Männer'!C$13-100*F85)/100)^'Punkteberechnung Männer'!$D$13),INT('Punkteberechnung Frauen'!B$13*(('Punkteberechnung Frauen'!C$13-100*F85)/100)^'Punkteberechnung Frauen'!$D$13)))</f>
        <v/>
      </c>
      <c r="H85" s="177"/>
      <c r="I85" s="61" t="str">
        <f>IF(H85="","",IF($E85="K",INT('Punkteberechnung Männer'!B$40*((100*H85-'Punkteberechnung Männer'!C$40)/100)^'Punkteberechnung Männer'!D$40),INT('Punkteberechnung Frauen'!B$39*((100*H85-'Punkteberechnung Frauen'!C$39)/100)^'Punkteberechnung Frauen'!D$39)))</f>
        <v/>
      </c>
      <c r="J85" s="177"/>
      <c r="K85" s="61" t="str">
        <f>IF(J85="","",IF($E85="K",INT('Punkteberechnung Männer'!B$38*((100*J85-'Punkteberechnung Männer'!C$38)/100)^'Punkteberechnung Männer'!D$38),INT('Punkteberechnung Frauen'!B$37*((100*J85-'Punkteberechnung Frauen'!C$37)/100)^'Punkteberechnung Frauen'!D$37)))</f>
        <v/>
      </c>
      <c r="L85" s="177"/>
      <c r="M85" s="61" t="str">
        <f>IF(L85="","",IF($E85="K",INT('Punkteberechnung Männer'!B$46*((100*L85-'Punkteberechnung Männer'!C$46)/100)^'Punkteberechnung Männer'!D$46),INT('Punkteberechnung Frauen'!B$45*((100*L85-'Punkteberechnung Frauen'!C$45)/100)^'Punkteberechnung Frauen'!D$45)))</f>
        <v/>
      </c>
      <c r="N85" s="177"/>
      <c r="O85" s="61" t="str">
        <f>IF(N85="","",IF($E85="K",INT('Punkteberechnung Männer'!B$42*((100*N85-'Punkteberechnung Männer'!C$42)/100)^'Punkteberechnung Männer'!D$42),INT('Punkteberechnung Frauen'!B$41*((100*N85-'Punkteberechnung Frauen'!C$41)/100)^'Punkteberechnung Frauen'!D$41)))</f>
        <v/>
      </c>
      <c r="P85" s="177"/>
      <c r="Q85" s="61" t="str">
        <f>IF(P85="","",IF($E85="K",INT('Punkteberechnung Männer'!B$47*((100*P85-'Punkteberechnung Männer'!C$47)/100)^'Punkteberechnung Männer'!D$47),INT('Punkteberechnung Frauen'!B$46*((100*P85-'Punkteberechnung Frauen'!C$46)/100)^'Punkteberechnung Frauen'!D$46)))</f>
        <v/>
      </c>
      <c r="R85" s="177"/>
      <c r="S85" s="61" t="str">
        <f>IF(R85="","",IF($E85="K",INT('Punkteberechnung Männer'!B$48*((100*R85-'Punkteberechnung Männer'!C$48)/100)^'Punkteberechnung Männer'!D$48),INT('Punkteberechnung Frauen'!B$47*((100*R85-'Punkteberechnung Frauen'!C$47)/100)^'Punkteberechnung Frauen'!D$47)))</f>
        <v/>
      </c>
      <c r="T85" s="243"/>
      <c r="U85" s="61" t="str">
        <f>IF(T85="","",IF($E85="K",INT('Punkteberechnung Männer'!B$20*(('Punkteberechnung Männer'!C$20-V85)/100)^'Punkteberechnung Männer'!D$20),INT('Punkteberechnung Frauen'!B$20*(('Punkteberechnung Frauen'!C$20-V85)/100)^'Punkteberechnung Frauen'!D$20)))</f>
        <v/>
      </c>
      <c r="V85" s="253">
        <f t="shared" si="2"/>
        <v>0</v>
      </c>
      <c r="W85" s="32">
        <f t="shared" si="3"/>
        <v>0</v>
      </c>
      <c r="X85" s="39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40"/>
    </row>
    <row r="86" spans="1:58" s="41" customFormat="1" x14ac:dyDescent="0.2">
      <c r="A86" s="43"/>
      <c r="B86" s="234"/>
      <c r="C86" s="27"/>
      <c r="D86" s="239"/>
      <c r="E86" s="236"/>
      <c r="F86" s="176"/>
      <c r="G86" s="61" t="str">
        <f>IF(F86="","",IF($E86="K",INT('Punkteberechnung Männer'!B$13*(('Punkteberechnung Männer'!C$13-100*F86)/100)^'Punkteberechnung Männer'!$D$13),INT('Punkteberechnung Frauen'!B$13*(('Punkteberechnung Frauen'!C$13-100*F86)/100)^'Punkteberechnung Frauen'!$D$13)))</f>
        <v/>
      </c>
      <c r="H86" s="177"/>
      <c r="I86" s="61" t="str">
        <f>IF(H86="","",IF($E86="K",INT('Punkteberechnung Männer'!B$40*((100*H86-'Punkteberechnung Männer'!C$40)/100)^'Punkteberechnung Männer'!D$40),INT('Punkteberechnung Frauen'!B$39*((100*H86-'Punkteberechnung Frauen'!C$39)/100)^'Punkteberechnung Frauen'!D$39)))</f>
        <v/>
      </c>
      <c r="J86" s="177"/>
      <c r="K86" s="61" t="str">
        <f>IF(J86="","",IF($E86="K",INT('Punkteberechnung Männer'!B$38*((100*J86-'Punkteberechnung Männer'!C$38)/100)^'Punkteberechnung Männer'!D$38),INT('Punkteberechnung Frauen'!B$37*((100*J86-'Punkteberechnung Frauen'!C$37)/100)^'Punkteberechnung Frauen'!D$37)))</f>
        <v/>
      </c>
      <c r="L86" s="177"/>
      <c r="M86" s="61" t="str">
        <f>IF(L86="","",IF($E86="K",INT('Punkteberechnung Männer'!B$46*((100*L86-'Punkteberechnung Männer'!C$46)/100)^'Punkteberechnung Männer'!D$46),INT('Punkteberechnung Frauen'!B$45*((100*L86-'Punkteberechnung Frauen'!C$45)/100)^'Punkteberechnung Frauen'!D$45)))</f>
        <v/>
      </c>
      <c r="N86" s="177"/>
      <c r="O86" s="61" t="str">
        <f>IF(N86="","",IF($E86="K",INT('Punkteberechnung Männer'!B$42*((100*N86-'Punkteberechnung Männer'!C$42)/100)^'Punkteberechnung Männer'!D$42),INT('Punkteberechnung Frauen'!B$41*((100*N86-'Punkteberechnung Frauen'!C$41)/100)^'Punkteberechnung Frauen'!D$41)))</f>
        <v/>
      </c>
      <c r="P86" s="177"/>
      <c r="Q86" s="61" t="str">
        <f>IF(P86="","",IF($E86="K",INT('Punkteberechnung Männer'!B$47*((100*P86-'Punkteberechnung Männer'!C$47)/100)^'Punkteberechnung Männer'!D$47),INT('Punkteberechnung Frauen'!B$46*((100*P86-'Punkteberechnung Frauen'!C$46)/100)^'Punkteberechnung Frauen'!D$46)))</f>
        <v/>
      </c>
      <c r="R86" s="177"/>
      <c r="S86" s="61" t="str">
        <f>IF(R86="","",IF($E86="K",INT('Punkteberechnung Männer'!B$48*((100*R86-'Punkteberechnung Männer'!C$48)/100)^'Punkteberechnung Männer'!D$48),INT('Punkteberechnung Frauen'!B$47*((100*R86-'Punkteberechnung Frauen'!C$47)/100)^'Punkteberechnung Frauen'!D$47)))</f>
        <v/>
      </c>
      <c r="T86" s="243"/>
      <c r="U86" s="61" t="str">
        <f>IF(T86="","",IF($E86="K",INT('Punkteberechnung Männer'!B$20*(('Punkteberechnung Männer'!C$20-V86)/100)^'Punkteberechnung Männer'!D$20),INT('Punkteberechnung Frauen'!B$20*(('Punkteberechnung Frauen'!C$20-V86)/100)^'Punkteberechnung Frauen'!D$20)))</f>
        <v/>
      </c>
      <c r="V86" s="253">
        <f t="shared" si="2"/>
        <v>0</v>
      </c>
      <c r="W86" s="32">
        <f t="shared" si="3"/>
        <v>0</v>
      </c>
      <c r="X86" s="39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40"/>
    </row>
    <row r="87" spans="1:58" s="41" customFormat="1" x14ac:dyDescent="0.2">
      <c r="A87" s="43"/>
      <c r="B87" s="234"/>
      <c r="C87" s="27"/>
      <c r="D87" s="239"/>
      <c r="E87" s="236"/>
      <c r="F87" s="176"/>
      <c r="G87" s="61" t="str">
        <f>IF(F87="","",IF($E87="K",INT('Punkteberechnung Männer'!B$13*(('Punkteberechnung Männer'!C$13-100*F87)/100)^'Punkteberechnung Männer'!$D$13),INT('Punkteberechnung Frauen'!B$13*(('Punkteberechnung Frauen'!C$13-100*F87)/100)^'Punkteberechnung Frauen'!$D$13)))</f>
        <v/>
      </c>
      <c r="H87" s="177"/>
      <c r="I87" s="61" t="str">
        <f>IF(H87="","",IF($E87="K",INT('Punkteberechnung Männer'!B$40*((100*H87-'Punkteberechnung Männer'!C$40)/100)^'Punkteberechnung Männer'!D$40),INT('Punkteberechnung Frauen'!B$39*((100*H87-'Punkteberechnung Frauen'!C$39)/100)^'Punkteberechnung Frauen'!D$39)))</f>
        <v/>
      </c>
      <c r="J87" s="177"/>
      <c r="K87" s="61" t="str">
        <f>IF(J87="","",IF($E87="K",INT('Punkteberechnung Männer'!B$38*((100*J87-'Punkteberechnung Männer'!C$38)/100)^'Punkteberechnung Männer'!D$38),INT('Punkteberechnung Frauen'!B$37*((100*J87-'Punkteberechnung Frauen'!C$37)/100)^'Punkteberechnung Frauen'!D$37)))</f>
        <v/>
      </c>
      <c r="L87" s="177"/>
      <c r="M87" s="61" t="str">
        <f>IF(L87="","",IF($E87="K",INT('Punkteberechnung Männer'!B$46*((100*L87-'Punkteberechnung Männer'!C$46)/100)^'Punkteberechnung Männer'!D$46),INT('Punkteberechnung Frauen'!B$45*((100*L87-'Punkteberechnung Frauen'!C$45)/100)^'Punkteberechnung Frauen'!D$45)))</f>
        <v/>
      </c>
      <c r="N87" s="177"/>
      <c r="O87" s="61" t="str">
        <f>IF(N87="","",IF($E87="K",INT('Punkteberechnung Männer'!B$42*((100*N87-'Punkteberechnung Männer'!C$42)/100)^'Punkteberechnung Männer'!D$42),INT('Punkteberechnung Frauen'!B$41*((100*N87-'Punkteberechnung Frauen'!C$41)/100)^'Punkteberechnung Frauen'!D$41)))</f>
        <v/>
      </c>
      <c r="P87" s="177"/>
      <c r="Q87" s="61" t="str">
        <f>IF(P87="","",IF($E87="K",INT('Punkteberechnung Männer'!B$47*((100*P87-'Punkteberechnung Männer'!C$47)/100)^'Punkteberechnung Männer'!D$47),INT('Punkteberechnung Frauen'!B$46*((100*P87-'Punkteberechnung Frauen'!C$46)/100)^'Punkteberechnung Frauen'!D$46)))</f>
        <v/>
      </c>
      <c r="R87" s="177"/>
      <c r="S87" s="61" t="str">
        <f>IF(R87="","",IF($E87="K",INT('Punkteberechnung Männer'!B$48*((100*R87-'Punkteberechnung Männer'!C$48)/100)^'Punkteberechnung Männer'!D$48),INT('Punkteberechnung Frauen'!B$47*((100*R87-'Punkteberechnung Frauen'!C$47)/100)^'Punkteberechnung Frauen'!D$47)))</f>
        <v/>
      </c>
      <c r="T87" s="243"/>
      <c r="U87" s="61" t="str">
        <f>IF(T87="","",IF($E87="K",INT('Punkteberechnung Männer'!B$20*(('Punkteberechnung Männer'!C$20-V87)/100)^'Punkteberechnung Männer'!D$20),INT('Punkteberechnung Frauen'!B$20*(('Punkteberechnung Frauen'!C$20-V87)/100)^'Punkteberechnung Frauen'!D$20)))</f>
        <v/>
      </c>
      <c r="V87" s="253">
        <f t="shared" si="2"/>
        <v>0</v>
      </c>
      <c r="W87" s="32">
        <f t="shared" si="3"/>
        <v>0</v>
      </c>
      <c r="X87" s="39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40"/>
    </row>
    <row r="88" spans="1:58" s="41" customFormat="1" x14ac:dyDescent="0.2">
      <c r="A88" s="43"/>
      <c r="B88" s="234"/>
      <c r="C88" s="27"/>
      <c r="D88" s="239"/>
      <c r="E88" s="236"/>
      <c r="F88" s="176"/>
      <c r="G88" s="61" t="str">
        <f>IF(F88="","",IF($E88="K",INT('Punkteberechnung Männer'!B$13*(('Punkteberechnung Männer'!C$13-100*F88)/100)^'Punkteberechnung Männer'!$D$13),INT('Punkteberechnung Frauen'!B$13*(('Punkteberechnung Frauen'!C$13-100*F88)/100)^'Punkteberechnung Frauen'!$D$13)))</f>
        <v/>
      </c>
      <c r="H88" s="177"/>
      <c r="I88" s="61" t="str">
        <f>IF(H88="","",IF($E88="K",INT('Punkteberechnung Männer'!B$40*((100*H88-'Punkteberechnung Männer'!C$40)/100)^'Punkteberechnung Männer'!D$40),INT('Punkteberechnung Frauen'!B$39*((100*H88-'Punkteberechnung Frauen'!C$39)/100)^'Punkteberechnung Frauen'!D$39)))</f>
        <v/>
      </c>
      <c r="J88" s="177"/>
      <c r="K88" s="61" t="str">
        <f>IF(J88="","",IF($E88="K",INT('Punkteberechnung Männer'!B$38*((100*J88-'Punkteberechnung Männer'!C$38)/100)^'Punkteberechnung Männer'!D$38),INT('Punkteberechnung Frauen'!B$37*((100*J88-'Punkteberechnung Frauen'!C$37)/100)^'Punkteberechnung Frauen'!D$37)))</f>
        <v/>
      </c>
      <c r="L88" s="177"/>
      <c r="M88" s="61" t="str">
        <f>IF(L88="","",IF($E88="K",INT('Punkteberechnung Männer'!B$46*((100*L88-'Punkteberechnung Männer'!C$46)/100)^'Punkteberechnung Männer'!D$46),INT('Punkteberechnung Frauen'!B$45*((100*L88-'Punkteberechnung Frauen'!C$45)/100)^'Punkteberechnung Frauen'!D$45)))</f>
        <v/>
      </c>
      <c r="N88" s="177"/>
      <c r="O88" s="61" t="str">
        <f>IF(N88="","",IF($E88="K",INT('Punkteberechnung Männer'!B$42*((100*N88-'Punkteberechnung Männer'!C$42)/100)^'Punkteberechnung Männer'!D$42),INT('Punkteberechnung Frauen'!B$41*((100*N88-'Punkteberechnung Frauen'!C$41)/100)^'Punkteberechnung Frauen'!D$41)))</f>
        <v/>
      </c>
      <c r="P88" s="177"/>
      <c r="Q88" s="61" t="str">
        <f>IF(P88="","",IF($E88="K",INT('Punkteberechnung Männer'!B$47*((100*P88-'Punkteberechnung Männer'!C$47)/100)^'Punkteberechnung Männer'!D$47),INT('Punkteberechnung Frauen'!B$46*((100*P88-'Punkteberechnung Frauen'!C$46)/100)^'Punkteberechnung Frauen'!D$46)))</f>
        <v/>
      </c>
      <c r="R88" s="177"/>
      <c r="S88" s="61" t="str">
        <f>IF(R88="","",IF($E88="K",INT('Punkteberechnung Männer'!B$48*((100*R88-'Punkteberechnung Männer'!C$48)/100)^'Punkteberechnung Männer'!D$48),INT('Punkteberechnung Frauen'!B$47*((100*R88-'Punkteberechnung Frauen'!C$47)/100)^'Punkteberechnung Frauen'!D$47)))</f>
        <v/>
      </c>
      <c r="T88" s="243"/>
      <c r="U88" s="61" t="str">
        <f>IF(T88="","",IF($E88="K",INT('Punkteberechnung Männer'!B$20*(('Punkteberechnung Männer'!C$20-V88)/100)^'Punkteberechnung Männer'!D$20),INT('Punkteberechnung Frauen'!B$20*(('Punkteberechnung Frauen'!C$20-V88)/100)^'Punkteberechnung Frauen'!D$20)))</f>
        <v/>
      </c>
      <c r="V88" s="253">
        <f t="shared" si="2"/>
        <v>0</v>
      </c>
      <c r="W88" s="32">
        <f t="shared" si="3"/>
        <v>0</v>
      </c>
      <c r="X88" s="39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40"/>
    </row>
    <row r="89" spans="1:58" s="41" customFormat="1" x14ac:dyDescent="0.2">
      <c r="A89" s="43"/>
      <c r="B89" s="234"/>
      <c r="C89" s="27"/>
      <c r="D89" s="239"/>
      <c r="E89" s="236"/>
      <c r="F89" s="176"/>
      <c r="G89" s="61" t="str">
        <f>IF(F89="","",IF($E89="K",INT('Punkteberechnung Männer'!B$13*(('Punkteberechnung Männer'!C$13-100*F89)/100)^'Punkteberechnung Männer'!$D$13),INT('Punkteberechnung Frauen'!B$13*(('Punkteberechnung Frauen'!C$13-100*F89)/100)^'Punkteberechnung Frauen'!$D$13)))</f>
        <v/>
      </c>
      <c r="H89" s="177"/>
      <c r="I89" s="61" t="str">
        <f>IF(H89="","",IF($E89="K",INT('Punkteberechnung Männer'!B$40*((100*H89-'Punkteberechnung Männer'!C$40)/100)^'Punkteberechnung Männer'!D$40),INT('Punkteberechnung Frauen'!B$39*((100*H89-'Punkteberechnung Frauen'!C$39)/100)^'Punkteberechnung Frauen'!D$39)))</f>
        <v/>
      </c>
      <c r="J89" s="177"/>
      <c r="K89" s="61" t="str">
        <f>IF(J89="","",IF($E89="K",INT('Punkteberechnung Männer'!B$38*((100*J89-'Punkteberechnung Männer'!C$38)/100)^'Punkteberechnung Männer'!D$38),INT('Punkteberechnung Frauen'!B$37*((100*J89-'Punkteberechnung Frauen'!C$37)/100)^'Punkteberechnung Frauen'!D$37)))</f>
        <v/>
      </c>
      <c r="L89" s="177"/>
      <c r="M89" s="61" t="str">
        <f>IF(L89="","",IF($E89="K",INT('Punkteberechnung Männer'!B$46*((100*L89-'Punkteberechnung Männer'!C$46)/100)^'Punkteberechnung Männer'!D$46),INT('Punkteberechnung Frauen'!B$45*((100*L89-'Punkteberechnung Frauen'!C$45)/100)^'Punkteberechnung Frauen'!D$45)))</f>
        <v/>
      </c>
      <c r="N89" s="177"/>
      <c r="O89" s="61" t="str">
        <f>IF(N89="","",IF($E89="K",INT('Punkteberechnung Männer'!B$42*((100*N89-'Punkteberechnung Männer'!C$42)/100)^'Punkteberechnung Männer'!D$42),INT('Punkteberechnung Frauen'!B$41*((100*N89-'Punkteberechnung Frauen'!C$41)/100)^'Punkteberechnung Frauen'!D$41)))</f>
        <v/>
      </c>
      <c r="P89" s="177"/>
      <c r="Q89" s="61" t="str">
        <f>IF(P89="","",IF($E89="K",INT('Punkteberechnung Männer'!B$47*((100*P89-'Punkteberechnung Männer'!C$47)/100)^'Punkteberechnung Männer'!D$47),INT('Punkteberechnung Frauen'!B$46*((100*P89-'Punkteberechnung Frauen'!C$46)/100)^'Punkteberechnung Frauen'!D$46)))</f>
        <v/>
      </c>
      <c r="R89" s="177"/>
      <c r="S89" s="61" t="str">
        <f>IF(R89="","",IF($E89="K",INT('Punkteberechnung Männer'!B$48*((100*R89-'Punkteberechnung Männer'!C$48)/100)^'Punkteberechnung Männer'!D$48),INT('Punkteberechnung Frauen'!B$47*((100*R89-'Punkteberechnung Frauen'!C$47)/100)^'Punkteberechnung Frauen'!D$47)))</f>
        <v/>
      </c>
      <c r="T89" s="243"/>
      <c r="U89" s="61" t="str">
        <f>IF(T89="","",IF($E89="K",INT('Punkteberechnung Männer'!B$20*(('Punkteberechnung Männer'!C$20-V89)/100)^'Punkteberechnung Männer'!D$20),INT('Punkteberechnung Frauen'!B$20*(('Punkteberechnung Frauen'!C$20-V89)/100)^'Punkteberechnung Frauen'!D$20)))</f>
        <v/>
      </c>
      <c r="V89" s="253">
        <f t="shared" si="2"/>
        <v>0</v>
      </c>
      <c r="W89" s="32">
        <f t="shared" si="3"/>
        <v>0</v>
      </c>
      <c r="X89" s="39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40"/>
    </row>
    <row r="90" spans="1:58" s="41" customFormat="1" x14ac:dyDescent="0.2">
      <c r="A90" s="43"/>
      <c r="B90" s="234"/>
      <c r="C90" s="27"/>
      <c r="D90" s="239"/>
      <c r="E90" s="236"/>
      <c r="F90" s="176"/>
      <c r="G90" s="61" t="str">
        <f>IF(F90="","",IF($E90="K",INT('Punkteberechnung Männer'!B$13*(('Punkteberechnung Männer'!C$13-100*F90)/100)^'Punkteberechnung Männer'!$D$13),INT('Punkteberechnung Frauen'!B$13*(('Punkteberechnung Frauen'!C$13-100*F90)/100)^'Punkteberechnung Frauen'!$D$13)))</f>
        <v/>
      </c>
      <c r="H90" s="177"/>
      <c r="I90" s="61" t="str">
        <f>IF(H90="","",IF($E90="K",INT('Punkteberechnung Männer'!B$40*((100*H90-'Punkteberechnung Männer'!C$40)/100)^'Punkteberechnung Männer'!D$40),INT('Punkteberechnung Frauen'!B$39*((100*H90-'Punkteberechnung Frauen'!C$39)/100)^'Punkteberechnung Frauen'!D$39)))</f>
        <v/>
      </c>
      <c r="J90" s="177"/>
      <c r="K90" s="61" t="str">
        <f>IF(J90="","",IF($E90="K",INT('Punkteberechnung Männer'!B$38*((100*J90-'Punkteberechnung Männer'!C$38)/100)^'Punkteberechnung Männer'!D$38),INT('Punkteberechnung Frauen'!B$37*((100*J90-'Punkteberechnung Frauen'!C$37)/100)^'Punkteberechnung Frauen'!D$37)))</f>
        <v/>
      </c>
      <c r="L90" s="177"/>
      <c r="M90" s="61" t="str">
        <f>IF(L90="","",IF($E90="K",INT('Punkteberechnung Männer'!B$46*((100*L90-'Punkteberechnung Männer'!C$46)/100)^'Punkteberechnung Männer'!D$46),INT('Punkteberechnung Frauen'!B$45*((100*L90-'Punkteberechnung Frauen'!C$45)/100)^'Punkteberechnung Frauen'!D$45)))</f>
        <v/>
      </c>
      <c r="N90" s="177"/>
      <c r="O90" s="61" t="str">
        <f>IF(N90="","",IF($E90="K",INT('Punkteberechnung Männer'!B$42*((100*N90-'Punkteberechnung Männer'!C$42)/100)^'Punkteberechnung Männer'!D$42),INT('Punkteberechnung Frauen'!B$41*((100*N90-'Punkteberechnung Frauen'!C$41)/100)^'Punkteberechnung Frauen'!D$41)))</f>
        <v/>
      </c>
      <c r="P90" s="177"/>
      <c r="Q90" s="61" t="str">
        <f>IF(P90="","",IF($E90="K",INT('Punkteberechnung Männer'!B$47*((100*P90-'Punkteberechnung Männer'!C$47)/100)^'Punkteberechnung Männer'!D$47),INT('Punkteberechnung Frauen'!B$46*((100*P90-'Punkteberechnung Frauen'!C$46)/100)^'Punkteberechnung Frauen'!D$46)))</f>
        <v/>
      </c>
      <c r="R90" s="177"/>
      <c r="S90" s="61" t="str">
        <f>IF(R90="","",IF($E90="K",INT('Punkteberechnung Männer'!B$48*((100*R90-'Punkteberechnung Männer'!C$48)/100)^'Punkteberechnung Männer'!D$48),INT('Punkteberechnung Frauen'!B$47*((100*R90-'Punkteberechnung Frauen'!C$47)/100)^'Punkteberechnung Frauen'!D$47)))</f>
        <v/>
      </c>
      <c r="T90" s="243"/>
      <c r="U90" s="61" t="str">
        <f>IF(T90="","",IF($E90="K",INT('Punkteberechnung Männer'!B$20*(('Punkteberechnung Männer'!C$20-V90)/100)^'Punkteberechnung Männer'!D$20),INT('Punkteberechnung Frauen'!B$20*(('Punkteberechnung Frauen'!C$20-V90)/100)^'Punkteberechnung Frauen'!D$20)))</f>
        <v/>
      </c>
      <c r="V90" s="253">
        <f t="shared" si="2"/>
        <v>0</v>
      </c>
      <c r="W90" s="32">
        <f t="shared" si="3"/>
        <v>0</v>
      </c>
      <c r="X90" s="39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40"/>
    </row>
    <row r="91" spans="1:58" s="41" customFormat="1" x14ac:dyDescent="0.2">
      <c r="A91" s="43"/>
      <c r="B91" s="234"/>
      <c r="C91" s="27"/>
      <c r="D91" s="239"/>
      <c r="E91" s="236"/>
      <c r="F91" s="176"/>
      <c r="G91" s="61" t="str">
        <f>IF(F91="","",IF($E91="K",INT('Punkteberechnung Männer'!B$13*(('Punkteberechnung Männer'!C$13-100*F91)/100)^'Punkteberechnung Männer'!$D$13),INT('Punkteberechnung Frauen'!B$13*(('Punkteberechnung Frauen'!C$13-100*F91)/100)^'Punkteberechnung Frauen'!$D$13)))</f>
        <v/>
      </c>
      <c r="H91" s="177"/>
      <c r="I91" s="61" t="str">
        <f>IF(H91="","",IF($E91="K",INT('Punkteberechnung Männer'!B$40*((100*H91-'Punkteberechnung Männer'!C$40)/100)^'Punkteberechnung Männer'!D$40),INT('Punkteberechnung Frauen'!B$39*((100*H91-'Punkteberechnung Frauen'!C$39)/100)^'Punkteberechnung Frauen'!D$39)))</f>
        <v/>
      </c>
      <c r="J91" s="177"/>
      <c r="K91" s="61" t="str">
        <f>IF(J91="","",IF($E91="K",INT('Punkteberechnung Männer'!B$38*((100*J91-'Punkteberechnung Männer'!C$38)/100)^'Punkteberechnung Männer'!D$38),INT('Punkteberechnung Frauen'!B$37*((100*J91-'Punkteberechnung Frauen'!C$37)/100)^'Punkteberechnung Frauen'!D$37)))</f>
        <v/>
      </c>
      <c r="L91" s="177"/>
      <c r="M91" s="61" t="str">
        <f>IF(L91="","",IF($E91="K",INT('Punkteberechnung Männer'!B$46*((100*L91-'Punkteberechnung Männer'!C$46)/100)^'Punkteberechnung Männer'!D$46),INT('Punkteberechnung Frauen'!B$45*((100*L91-'Punkteberechnung Frauen'!C$45)/100)^'Punkteberechnung Frauen'!D$45)))</f>
        <v/>
      </c>
      <c r="N91" s="177"/>
      <c r="O91" s="61" t="str">
        <f>IF(N91="","",IF($E91="K",INT('Punkteberechnung Männer'!B$42*((100*N91-'Punkteberechnung Männer'!C$42)/100)^'Punkteberechnung Männer'!D$42),INT('Punkteberechnung Frauen'!B$41*((100*N91-'Punkteberechnung Frauen'!C$41)/100)^'Punkteberechnung Frauen'!D$41)))</f>
        <v/>
      </c>
      <c r="P91" s="177"/>
      <c r="Q91" s="61" t="str">
        <f>IF(P91="","",IF($E91="K",INT('Punkteberechnung Männer'!B$47*((100*P91-'Punkteberechnung Männer'!C$47)/100)^'Punkteberechnung Männer'!D$47),INT('Punkteberechnung Frauen'!B$46*((100*P91-'Punkteberechnung Frauen'!C$46)/100)^'Punkteberechnung Frauen'!D$46)))</f>
        <v/>
      </c>
      <c r="R91" s="177"/>
      <c r="S91" s="61" t="str">
        <f>IF(R91="","",IF($E91="K",INT('Punkteberechnung Männer'!B$48*((100*R91-'Punkteberechnung Männer'!C$48)/100)^'Punkteberechnung Männer'!D$48),INT('Punkteberechnung Frauen'!B$47*((100*R91-'Punkteberechnung Frauen'!C$47)/100)^'Punkteberechnung Frauen'!D$47)))</f>
        <v/>
      </c>
      <c r="T91" s="243"/>
      <c r="U91" s="61" t="str">
        <f>IF(T91="","",IF($E91="K",INT('Punkteberechnung Männer'!B$20*(('Punkteberechnung Männer'!C$20-V91)/100)^'Punkteberechnung Männer'!D$20),INT('Punkteberechnung Frauen'!B$20*(('Punkteberechnung Frauen'!C$20-V91)/100)^'Punkteberechnung Frauen'!D$20)))</f>
        <v/>
      </c>
      <c r="V91" s="253">
        <f t="shared" si="2"/>
        <v>0</v>
      </c>
      <c r="W91" s="32">
        <f t="shared" si="3"/>
        <v>0</v>
      </c>
      <c r="X91" s="39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40"/>
    </row>
    <row r="92" spans="1:58" s="41" customFormat="1" x14ac:dyDescent="0.2">
      <c r="A92" s="43"/>
      <c r="B92" s="234"/>
      <c r="C92" s="27"/>
      <c r="D92" s="239"/>
      <c r="E92" s="236"/>
      <c r="F92" s="176"/>
      <c r="G92" s="61" t="str">
        <f>IF(F92="","",IF($E92="K",INT('Punkteberechnung Männer'!B$13*(('Punkteberechnung Männer'!C$13-100*F92)/100)^'Punkteberechnung Männer'!$D$13),INT('Punkteberechnung Frauen'!B$13*(('Punkteberechnung Frauen'!C$13-100*F92)/100)^'Punkteberechnung Frauen'!$D$13)))</f>
        <v/>
      </c>
      <c r="H92" s="177"/>
      <c r="I92" s="61" t="str">
        <f>IF(H92="","",IF($E92="K",INT('Punkteberechnung Männer'!B$40*((100*H92-'Punkteberechnung Männer'!C$40)/100)^'Punkteberechnung Männer'!D$40),INT('Punkteberechnung Frauen'!B$39*((100*H92-'Punkteberechnung Frauen'!C$39)/100)^'Punkteberechnung Frauen'!D$39)))</f>
        <v/>
      </c>
      <c r="J92" s="177"/>
      <c r="K92" s="61" t="str">
        <f>IF(J92="","",IF($E92="K",INT('Punkteberechnung Männer'!B$38*((100*J92-'Punkteberechnung Männer'!C$38)/100)^'Punkteberechnung Männer'!D$38),INT('Punkteberechnung Frauen'!B$37*((100*J92-'Punkteberechnung Frauen'!C$37)/100)^'Punkteberechnung Frauen'!D$37)))</f>
        <v/>
      </c>
      <c r="L92" s="177"/>
      <c r="M92" s="61" t="str">
        <f>IF(L92="","",IF($E92="K",INT('Punkteberechnung Männer'!B$46*((100*L92-'Punkteberechnung Männer'!C$46)/100)^'Punkteberechnung Männer'!D$46),INT('Punkteberechnung Frauen'!B$45*((100*L92-'Punkteberechnung Frauen'!C$45)/100)^'Punkteberechnung Frauen'!D$45)))</f>
        <v/>
      </c>
      <c r="N92" s="177"/>
      <c r="O92" s="61" t="str">
        <f>IF(N92="","",IF($E92="K",INT('Punkteberechnung Männer'!B$42*((100*N92-'Punkteberechnung Männer'!C$42)/100)^'Punkteberechnung Männer'!D$42),INT('Punkteberechnung Frauen'!B$41*((100*N92-'Punkteberechnung Frauen'!C$41)/100)^'Punkteberechnung Frauen'!D$41)))</f>
        <v/>
      </c>
      <c r="P92" s="177"/>
      <c r="Q92" s="61" t="str">
        <f>IF(P92="","",IF($E92="K",INT('Punkteberechnung Männer'!B$47*((100*P92-'Punkteberechnung Männer'!C$47)/100)^'Punkteberechnung Männer'!D$47),INT('Punkteberechnung Frauen'!B$46*((100*P92-'Punkteberechnung Frauen'!C$46)/100)^'Punkteberechnung Frauen'!D$46)))</f>
        <v/>
      </c>
      <c r="R92" s="177"/>
      <c r="S92" s="61" t="str">
        <f>IF(R92="","",IF($E92="K",INT('Punkteberechnung Männer'!B$48*((100*R92-'Punkteberechnung Männer'!C$48)/100)^'Punkteberechnung Männer'!D$48),INT('Punkteberechnung Frauen'!B$47*((100*R92-'Punkteberechnung Frauen'!C$47)/100)^'Punkteberechnung Frauen'!D$47)))</f>
        <v/>
      </c>
      <c r="T92" s="243"/>
      <c r="U92" s="61" t="str">
        <f>IF(T92="","",IF($E92="K",INT('Punkteberechnung Männer'!B$20*(('Punkteberechnung Männer'!C$20-V92)/100)^'Punkteberechnung Männer'!D$20),INT('Punkteberechnung Frauen'!B$20*(('Punkteberechnung Frauen'!C$20-V92)/100)^'Punkteberechnung Frauen'!D$20)))</f>
        <v/>
      </c>
      <c r="V92" s="253">
        <f t="shared" si="2"/>
        <v>0</v>
      </c>
      <c r="W92" s="32">
        <f t="shared" si="3"/>
        <v>0</v>
      </c>
      <c r="X92" s="39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40"/>
    </row>
    <row r="93" spans="1:58" s="41" customFormat="1" x14ac:dyDescent="0.2">
      <c r="A93" s="43"/>
      <c r="B93" s="234"/>
      <c r="C93" s="27"/>
      <c r="D93" s="239"/>
      <c r="E93" s="236"/>
      <c r="F93" s="176"/>
      <c r="G93" s="61" t="str">
        <f>IF(F93="","",IF($E93="K",INT('Punkteberechnung Männer'!B$13*(('Punkteberechnung Männer'!C$13-100*F93)/100)^'Punkteberechnung Männer'!$D$13),INT('Punkteberechnung Frauen'!B$13*(('Punkteberechnung Frauen'!C$13-100*F93)/100)^'Punkteberechnung Frauen'!$D$13)))</f>
        <v/>
      </c>
      <c r="H93" s="177"/>
      <c r="I93" s="61" t="str">
        <f>IF(H93="","",IF($E93="K",INT('Punkteberechnung Männer'!B$40*((100*H93-'Punkteberechnung Männer'!C$40)/100)^'Punkteberechnung Männer'!D$40),INT('Punkteberechnung Frauen'!B$39*((100*H93-'Punkteberechnung Frauen'!C$39)/100)^'Punkteberechnung Frauen'!D$39)))</f>
        <v/>
      </c>
      <c r="J93" s="177"/>
      <c r="K93" s="61" t="str">
        <f>IF(J93="","",IF($E93="K",INT('Punkteberechnung Männer'!B$38*((100*J93-'Punkteberechnung Männer'!C$38)/100)^'Punkteberechnung Männer'!D$38),INT('Punkteberechnung Frauen'!B$37*((100*J93-'Punkteberechnung Frauen'!C$37)/100)^'Punkteberechnung Frauen'!D$37)))</f>
        <v/>
      </c>
      <c r="L93" s="177"/>
      <c r="M93" s="61" t="str">
        <f>IF(L93="","",IF($E93="K",INT('Punkteberechnung Männer'!B$46*((100*L93-'Punkteberechnung Männer'!C$46)/100)^'Punkteberechnung Männer'!D$46),INT('Punkteberechnung Frauen'!B$45*((100*L93-'Punkteberechnung Frauen'!C$45)/100)^'Punkteberechnung Frauen'!D$45)))</f>
        <v/>
      </c>
      <c r="N93" s="177"/>
      <c r="O93" s="61" t="str">
        <f>IF(N93="","",IF($E93="K",INT('Punkteberechnung Männer'!B$42*((100*N93-'Punkteberechnung Männer'!C$42)/100)^'Punkteberechnung Männer'!D$42),INT('Punkteberechnung Frauen'!B$41*((100*N93-'Punkteberechnung Frauen'!C$41)/100)^'Punkteberechnung Frauen'!D$41)))</f>
        <v/>
      </c>
      <c r="P93" s="177"/>
      <c r="Q93" s="61" t="str">
        <f>IF(P93="","",IF($E93="K",INT('Punkteberechnung Männer'!B$47*((100*P93-'Punkteberechnung Männer'!C$47)/100)^'Punkteberechnung Männer'!D$47),INT('Punkteberechnung Frauen'!B$46*((100*P93-'Punkteberechnung Frauen'!C$46)/100)^'Punkteberechnung Frauen'!D$46)))</f>
        <v/>
      </c>
      <c r="R93" s="177"/>
      <c r="S93" s="61" t="str">
        <f>IF(R93="","",IF($E93="K",INT('Punkteberechnung Männer'!B$48*((100*R93-'Punkteberechnung Männer'!C$48)/100)^'Punkteberechnung Männer'!D$48),INT('Punkteberechnung Frauen'!B$47*((100*R93-'Punkteberechnung Frauen'!C$47)/100)^'Punkteberechnung Frauen'!D$47)))</f>
        <v/>
      </c>
      <c r="T93" s="243"/>
      <c r="U93" s="61" t="str">
        <f>IF(T93="","",IF($E93="K",INT('Punkteberechnung Männer'!B$20*(('Punkteberechnung Männer'!C$20-V93)/100)^'Punkteberechnung Männer'!D$20),INT('Punkteberechnung Frauen'!B$20*(('Punkteberechnung Frauen'!C$20-V93)/100)^'Punkteberechnung Frauen'!D$20)))</f>
        <v/>
      </c>
      <c r="V93" s="253">
        <f t="shared" si="2"/>
        <v>0</v>
      </c>
      <c r="W93" s="32">
        <f t="shared" si="3"/>
        <v>0</v>
      </c>
      <c r="X93" s="39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40"/>
    </row>
    <row r="94" spans="1:58" s="41" customFormat="1" x14ac:dyDescent="0.2">
      <c r="A94" s="43"/>
      <c r="B94" s="234"/>
      <c r="C94" s="27"/>
      <c r="D94" s="239"/>
      <c r="E94" s="236"/>
      <c r="F94" s="176"/>
      <c r="G94" s="61" t="str">
        <f>IF(F94="","",IF($E94="K",INT('Punkteberechnung Männer'!B$13*(('Punkteberechnung Männer'!C$13-100*F94)/100)^'Punkteberechnung Männer'!$D$13),INT('Punkteberechnung Frauen'!B$13*(('Punkteberechnung Frauen'!C$13-100*F94)/100)^'Punkteberechnung Frauen'!$D$13)))</f>
        <v/>
      </c>
      <c r="H94" s="177"/>
      <c r="I94" s="61" t="str">
        <f>IF(H94="","",IF($E94="K",INT('Punkteberechnung Männer'!B$40*((100*H94-'Punkteberechnung Männer'!C$40)/100)^'Punkteberechnung Männer'!D$40),INT('Punkteberechnung Frauen'!B$39*((100*H94-'Punkteberechnung Frauen'!C$39)/100)^'Punkteberechnung Frauen'!D$39)))</f>
        <v/>
      </c>
      <c r="J94" s="177"/>
      <c r="K94" s="61" t="str">
        <f>IF(J94="","",IF($E94="K",INT('Punkteberechnung Männer'!B$38*((100*J94-'Punkteberechnung Männer'!C$38)/100)^'Punkteberechnung Männer'!D$38),INT('Punkteberechnung Frauen'!B$37*((100*J94-'Punkteberechnung Frauen'!C$37)/100)^'Punkteberechnung Frauen'!D$37)))</f>
        <v/>
      </c>
      <c r="L94" s="177"/>
      <c r="M94" s="61" t="str">
        <f>IF(L94="","",IF($E94="K",INT('Punkteberechnung Männer'!B$46*((100*L94-'Punkteberechnung Männer'!C$46)/100)^'Punkteberechnung Männer'!D$46),INT('Punkteberechnung Frauen'!B$45*((100*L94-'Punkteberechnung Frauen'!C$45)/100)^'Punkteberechnung Frauen'!D$45)))</f>
        <v/>
      </c>
      <c r="N94" s="177"/>
      <c r="O94" s="61" t="str">
        <f>IF(N94="","",IF($E94="K",INT('Punkteberechnung Männer'!B$42*((100*N94-'Punkteberechnung Männer'!C$42)/100)^'Punkteberechnung Männer'!D$42),INT('Punkteberechnung Frauen'!B$41*((100*N94-'Punkteberechnung Frauen'!C$41)/100)^'Punkteberechnung Frauen'!D$41)))</f>
        <v/>
      </c>
      <c r="P94" s="177"/>
      <c r="Q94" s="61" t="str">
        <f>IF(P94="","",IF($E94="K",INT('Punkteberechnung Männer'!B$47*((100*P94-'Punkteberechnung Männer'!C$47)/100)^'Punkteberechnung Männer'!D$47),INT('Punkteberechnung Frauen'!B$46*((100*P94-'Punkteberechnung Frauen'!C$46)/100)^'Punkteberechnung Frauen'!D$46)))</f>
        <v/>
      </c>
      <c r="R94" s="177"/>
      <c r="S94" s="61" t="str">
        <f>IF(R94="","",IF($E94="K",INT('Punkteberechnung Männer'!B$48*((100*R94-'Punkteberechnung Männer'!C$48)/100)^'Punkteberechnung Männer'!D$48),INT('Punkteberechnung Frauen'!B$47*((100*R94-'Punkteberechnung Frauen'!C$47)/100)^'Punkteberechnung Frauen'!D$47)))</f>
        <v/>
      </c>
      <c r="T94" s="243"/>
      <c r="U94" s="61" t="str">
        <f>IF(T94="","",IF($E94="K",INT('Punkteberechnung Männer'!B$20*(('Punkteberechnung Männer'!C$20-V94)/100)^'Punkteberechnung Männer'!D$20),INT('Punkteberechnung Frauen'!B$20*(('Punkteberechnung Frauen'!C$20-V94)/100)^'Punkteberechnung Frauen'!D$20)))</f>
        <v/>
      </c>
      <c r="V94" s="253">
        <f t="shared" si="2"/>
        <v>0</v>
      </c>
      <c r="W94" s="32">
        <f t="shared" si="3"/>
        <v>0</v>
      </c>
      <c r="X94" s="39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40"/>
    </row>
    <row r="95" spans="1:58" s="41" customFormat="1" x14ac:dyDescent="0.2">
      <c r="A95" s="43"/>
      <c r="B95" s="234"/>
      <c r="C95" s="27"/>
      <c r="D95" s="239"/>
      <c r="E95" s="236"/>
      <c r="F95" s="176"/>
      <c r="G95" s="61" t="str">
        <f>IF(F95="","",IF($E95="K",INT('Punkteberechnung Männer'!B$13*(('Punkteberechnung Männer'!C$13-100*F95)/100)^'Punkteberechnung Männer'!$D$13),INT('Punkteberechnung Frauen'!B$13*(('Punkteberechnung Frauen'!C$13-100*F95)/100)^'Punkteberechnung Frauen'!$D$13)))</f>
        <v/>
      </c>
      <c r="H95" s="177"/>
      <c r="I95" s="61" t="str">
        <f>IF(H95="","",IF($E95="K",INT('Punkteberechnung Männer'!B$40*((100*H95-'Punkteberechnung Männer'!C$40)/100)^'Punkteberechnung Männer'!D$40),INT('Punkteberechnung Frauen'!B$39*((100*H95-'Punkteberechnung Frauen'!C$39)/100)^'Punkteberechnung Frauen'!D$39)))</f>
        <v/>
      </c>
      <c r="J95" s="177"/>
      <c r="K95" s="61" t="str">
        <f>IF(J95="","",IF($E95="K",INT('Punkteberechnung Männer'!B$38*((100*J95-'Punkteberechnung Männer'!C$38)/100)^'Punkteberechnung Männer'!D$38),INT('Punkteberechnung Frauen'!B$37*((100*J95-'Punkteberechnung Frauen'!C$37)/100)^'Punkteberechnung Frauen'!D$37)))</f>
        <v/>
      </c>
      <c r="L95" s="177"/>
      <c r="M95" s="61" t="str">
        <f>IF(L95="","",IF($E95="K",INT('Punkteberechnung Männer'!B$46*((100*L95-'Punkteberechnung Männer'!C$46)/100)^'Punkteberechnung Männer'!D$46),INT('Punkteberechnung Frauen'!B$45*((100*L95-'Punkteberechnung Frauen'!C$45)/100)^'Punkteberechnung Frauen'!D$45)))</f>
        <v/>
      </c>
      <c r="N95" s="177"/>
      <c r="O95" s="61" t="str">
        <f>IF(N95="","",IF($E95="K",INT('Punkteberechnung Männer'!B$42*((100*N95-'Punkteberechnung Männer'!C$42)/100)^'Punkteberechnung Männer'!D$42),INT('Punkteberechnung Frauen'!B$41*((100*N95-'Punkteberechnung Frauen'!C$41)/100)^'Punkteberechnung Frauen'!D$41)))</f>
        <v/>
      </c>
      <c r="P95" s="177"/>
      <c r="Q95" s="61" t="str">
        <f>IF(P95="","",IF($E95="K",INT('Punkteberechnung Männer'!B$47*((100*P95-'Punkteberechnung Männer'!C$47)/100)^'Punkteberechnung Männer'!D$47),INT('Punkteberechnung Frauen'!B$46*((100*P95-'Punkteberechnung Frauen'!C$46)/100)^'Punkteberechnung Frauen'!D$46)))</f>
        <v/>
      </c>
      <c r="R95" s="177"/>
      <c r="S95" s="61" t="str">
        <f>IF(R95="","",IF($E95="K",INT('Punkteberechnung Männer'!B$48*((100*R95-'Punkteberechnung Männer'!C$48)/100)^'Punkteberechnung Männer'!D$48),INT('Punkteberechnung Frauen'!B$47*((100*R95-'Punkteberechnung Frauen'!C$47)/100)^'Punkteberechnung Frauen'!D$47)))</f>
        <v/>
      </c>
      <c r="T95" s="243"/>
      <c r="U95" s="61" t="str">
        <f>IF(T95="","",IF($E95="K",INT('Punkteberechnung Männer'!B$20*(('Punkteberechnung Männer'!C$20-V95)/100)^'Punkteberechnung Männer'!D$20),INT('Punkteberechnung Frauen'!B$20*(('Punkteberechnung Frauen'!C$20-V95)/100)^'Punkteberechnung Frauen'!D$20)))</f>
        <v/>
      </c>
      <c r="V95" s="253">
        <f t="shared" si="2"/>
        <v>0</v>
      </c>
      <c r="W95" s="32">
        <f t="shared" si="3"/>
        <v>0</v>
      </c>
      <c r="X95" s="39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40"/>
    </row>
    <row r="96" spans="1:58" s="41" customFormat="1" x14ac:dyDescent="0.2">
      <c r="A96" s="43"/>
      <c r="B96" s="234"/>
      <c r="C96" s="27"/>
      <c r="D96" s="239"/>
      <c r="E96" s="236"/>
      <c r="F96" s="176"/>
      <c r="G96" s="61" t="str">
        <f>IF(F96="","",IF($E96="K",INT('Punkteberechnung Männer'!B$13*(('Punkteberechnung Männer'!C$13-100*F96)/100)^'Punkteberechnung Männer'!$D$13),INT('Punkteberechnung Frauen'!B$13*(('Punkteberechnung Frauen'!C$13-100*F96)/100)^'Punkteberechnung Frauen'!$D$13)))</f>
        <v/>
      </c>
      <c r="H96" s="177"/>
      <c r="I96" s="61" t="str">
        <f>IF(H96="","",IF($E96="K",INT('Punkteberechnung Männer'!B$40*((100*H96-'Punkteberechnung Männer'!C$40)/100)^'Punkteberechnung Männer'!D$40),INT('Punkteberechnung Frauen'!B$39*((100*H96-'Punkteberechnung Frauen'!C$39)/100)^'Punkteberechnung Frauen'!D$39)))</f>
        <v/>
      </c>
      <c r="J96" s="177"/>
      <c r="K96" s="61" t="str">
        <f>IF(J96="","",IF($E96="K",INT('Punkteberechnung Männer'!B$38*((100*J96-'Punkteberechnung Männer'!C$38)/100)^'Punkteberechnung Männer'!D$38),INT('Punkteberechnung Frauen'!B$37*((100*J96-'Punkteberechnung Frauen'!C$37)/100)^'Punkteberechnung Frauen'!D$37)))</f>
        <v/>
      </c>
      <c r="L96" s="177"/>
      <c r="M96" s="61" t="str">
        <f>IF(L96="","",IF($E96="K",INT('Punkteberechnung Männer'!B$46*((100*L96-'Punkteberechnung Männer'!C$46)/100)^'Punkteberechnung Männer'!D$46),INT('Punkteberechnung Frauen'!B$45*((100*L96-'Punkteberechnung Frauen'!C$45)/100)^'Punkteberechnung Frauen'!D$45)))</f>
        <v/>
      </c>
      <c r="N96" s="177"/>
      <c r="O96" s="61" t="str">
        <f>IF(N96="","",IF($E96="K",INT('Punkteberechnung Männer'!B$42*((100*N96-'Punkteberechnung Männer'!C$42)/100)^'Punkteberechnung Männer'!D$42),INT('Punkteberechnung Frauen'!B$41*((100*N96-'Punkteberechnung Frauen'!C$41)/100)^'Punkteberechnung Frauen'!D$41)))</f>
        <v/>
      </c>
      <c r="P96" s="177"/>
      <c r="Q96" s="61" t="str">
        <f>IF(P96="","",IF($E96="K",INT('Punkteberechnung Männer'!B$47*((100*P96-'Punkteberechnung Männer'!C$47)/100)^'Punkteberechnung Männer'!D$47),INT('Punkteberechnung Frauen'!B$46*((100*P96-'Punkteberechnung Frauen'!C$46)/100)^'Punkteberechnung Frauen'!D$46)))</f>
        <v/>
      </c>
      <c r="R96" s="177"/>
      <c r="S96" s="61" t="str">
        <f>IF(R96="","",IF($E96="K",INT('Punkteberechnung Männer'!B$48*((100*R96-'Punkteberechnung Männer'!C$48)/100)^'Punkteberechnung Männer'!D$48),INT('Punkteberechnung Frauen'!B$47*((100*R96-'Punkteberechnung Frauen'!C$47)/100)^'Punkteberechnung Frauen'!D$47)))</f>
        <v/>
      </c>
      <c r="T96" s="243"/>
      <c r="U96" s="61" t="str">
        <f>IF(T96="","",IF($E96="K",INT('Punkteberechnung Männer'!B$20*(('Punkteberechnung Männer'!C$20-V96)/100)^'Punkteberechnung Männer'!D$20),INT('Punkteberechnung Frauen'!B$20*(('Punkteberechnung Frauen'!C$20-V96)/100)^'Punkteberechnung Frauen'!D$20)))</f>
        <v/>
      </c>
      <c r="V96" s="253">
        <f t="shared" si="2"/>
        <v>0</v>
      </c>
      <c r="W96" s="32">
        <f t="shared" si="3"/>
        <v>0</v>
      </c>
      <c r="X96" s="39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40"/>
    </row>
    <row r="97" spans="1:58" s="41" customFormat="1" x14ac:dyDescent="0.2">
      <c r="A97" s="43"/>
      <c r="B97" s="234"/>
      <c r="C97" s="27"/>
      <c r="D97" s="239"/>
      <c r="E97" s="236"/>
      <c r="F97" s="176"/>
      <c r="G97" s="61" t="str">
        <f>IF(F97="","",IF($E97="K",INT('Punkteberechnung Männer'!B$13*(('Punkteberechnung Männer'!C$13-100*F97)/100)^'Punkteberechnung Männer'!$D$13),INT('Punkteberechnung Frauen'!B$13*(('Punkteberechnung Frauen'!C$13-100*F97)/100)^'Punkteberechnung Frauen'!$D$13)))</f>
        <v/>
      </c>
      <c r="H97" s="177"/>
      <c r="I97" s="61" t="str">
        <f>IF(H97="","",IF($E97="K",INT('Punkteberechnung Männer'!B$40*((100*H97-'Punkteberechnung Männer'!C$40)/100)^'Punkteberechnung Männer'!D$40),INT('Punkteberechnung Frauen'!B$39*((100*H97-'Punkteberechnung Frauen'!C$39)/100)^'Punkteberechnung Frauen'!D$39)))</f>
        <v/>
      </c>
      <c r="J97" s="177"/>
      <c r="K97" s="61" t="str">
        <f>IF(J97="","",IF($E97="K",INT('Punkteberechnung Männer'!B$38*((100*J97-'Punkteberechnung Männer'!C$38)/100)^'Punkteberechnung Männer'!D$38),INT('Punkteberechnung Frauen'!B$37*((100*J97-'Punkteberechnung Frauen'!C$37)/100)^'Punkteberechnung Frauen'!D$37)))</f>
        <v/>
      </c>
      <c r="L97" s="177"/>
      <c r="M97" s="61" t="str">
        <f>IF(L97="","",IF($E97="K",INT('Punkteberechnung Männer'!B$46*((100*L97-'Punkteberechnung Männer'!C$46)/100)^'Punkteberechnung Männer'!D$46),INT('Punkteberechnung Frauen'!B$45*((100*L97-'Punkteberechnung Frauen'!C$45)/100)^'Punkteberechnung Frauen'!D$45)))</f>
        <v/>
      </c>
      <c r="N97" s="177"/>
      <c r="O97" s="61" t="str">
        <f>IF(N97="","",IF($E97="K",INT('Punkteberechnung Männer'!B$42*((100*N97-'Punkteberechnung Männer'!C$42)/100)^'Punkteberechnung Männer'!D$42),INT('Punkteberechnung Frauen'!B$41*((100*N97-'Punkteberechnung Frauen'!C$41)/100)^'Punkteberechnung Frauen'!D$41)))</f>
        <v/>
      </c>
      <c r="P97" s="177"/>
      <c r="Q97" s="61" t="str">
        <f>IF(P97="","",IF($E97="K",INT('Punkteberechnung Männer'!B$47*((100*P97-'Punkteberechnung Männer'!C$47)/100)^'Punkteberechnung Männer'!D$47),INT('Punkteberechnung Frauen'!B$46*((100*P97-'Punkteberechnung Frauen'!C$46)/100)^'Punkteberechnung Frauen'!D$46)))</f>
        <v/>
      </c>
      <c r="R97" s="177"/>
      <c r="S97" s="61" t="str">
        <f>IF(R97="","",IF($E97="K",INT('Punkteberechnung Männer'!B$48*((100*R97-'Punkteberechnung Männer'!C$48)/100)^'Punkteberechnung Männer'!D$48),INT('Punkteberechnung Frauen'!B$47*((100*R97-'Punkteberechnung Frauen'!C$47)/100)^'Punkteberechnung Frauen'!D$47)))</f>
        <v/>
      </c>
      <c r="T97" s="243"/>
      <c r="U97" s="61" t="str">
        <f>IF(T97="","",IF($E97="K",INT('Punkteberechnung Männer'!B$20*(('Punkteberechnung Männer'!C$20-V97)/100)^'Punkteberechnung Männer'!D$20),INT('Punkteberechnung Frauen'!B$20*(('Punkteberechnung Frauen'!C$20-V97)/100)^'Punkteberechnung Frauen'!D$20)))</f>
        <v/>
      </c>
      <c r="V97" s="253">
        <f t="shared" si="2"/>
        <v>0</v>
      </c>
      <c r="W97" s="32">
        <f t="shared" si="3"/>
        <v>0</v>
      </c>
      <c r="X97" s="39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40"/>
    </row>
    <row r="98" spans="1:58" s="41" customFormat="1" x14ac:dyDescent="0.2">
      <c r="A98" s="43"/>
      <c r="B98" s="234"/>
      <c r="C98" s="27"/>
      <c r="D98" s="239"/>
      <c r="E98" s="236"/>
      <c r="F98" s="176"/>
      <c r="G98" s="61" t="str">
        <f>IF(F98="","",IF($E98="K",INT('Punkteberechnung Männer'!B$13*(('Punkteberechnung Männer'!C$13-100*F98)/100)^'Punkteberechnung Männer'!$D$13),INT('Punkteberechnung Frauen'!B$13*(('Punkteberechnung Frauen'!C$13-100*F98)/100)^'Punkteberechnung Frauen'!$D$13)))</f>
        <v/>
      </c>
      <c r="H98" s="177"/>
      <c r="I98" s="61" t="str">
        <f>IF(H98="","",IF($E98="K",INT('Punkteberechnung Männer'!B$40*((100*H98-'Punkteberechnung Männer'!C$40)/100)^'Punkteberechnung Männer'!D$40),INT('Punkteberechnung Frauen'!B$39*((100*H98-'Punkteberechnung Frauen'!C$39)/100)^'Punkteberechnung Frauen'!D$39)))</f>
        <v/>
      </c>
      <c r="J98" s="177"/>
      <c r="K98" s="61" t="str">
        <f>IF(J98="","",IF($E98="K",INT('Punkteberechnung Männer'!B$38*((100*J98-'Punkteberechnung Männer'!C$38)/100)^'Punkteberechnung Männer'!D$38),INT('Punkteberechnung Frauen'!B$37*((100*J98-'Punkteberechnung Frauen'!C$37)/100)^'Punkteberechnung Frauen'!D$37)))</f>
        <v/>
      </c>
      <c r="L98" s="177"/>
      <c r="M98" s="61" t="str">
        <f>IF(L98="","",IF($E98="K",INT('Punkteberechnung Männer'!B$46*((100*L98-'Punkteberechnung Männer'!C$46)/100)^'Punkteberechnung Männer'!D$46),INT('Punkteberechnung Frauen'!B$45*((100*L98-'Punkteberechnung Frauen'!C$45)/100)^'Punkteberechnung Frauen'!D$45)))</f>
        <v/>
      </c>
      <c r="N98" s="177"/>
      <c r="O98" s="61" t="str">
        <f>IF(N98="","",IF($E98="K",INT('Punkteberechnung Männer'!B$42*((100*N98-'Punkteberechnung Männer'!C$42)/100)^'Punkteberechnung Männer'!D$42),INT('Punkteberechnung Frauen'!B$41*((100*N98-'Punkteberechnung Frauen'!C$41)/100)^'Punkteberechnung Frauen'!D$41)))</f>
        <v/>
      </c>
      <c r="P98" s="177"/>
      <c r="Q98" s="61" t="str">
        <f>IF(P98="","",IF($E98="K",INT('Punkteberechnung Männer'!B$47*((100*P98-'Punkteberechnung Männer'!C$47)/100)^'Punkteberechnung Männer'!D$47),INT('Punkteberechnung Frauen'!B$46*((100*P98-'Punkteberechnung Frauen'!C$46)/100)^'Punkteberechnung Frauen'!D$46)))</f>
        <v/>
      </c>
      <c r="R98" s="177"/>
      <c r="S98" s="61" t="str">
        <f>IF(R98="","",IF($E98="K",INT('Punkteberechnung Männer'!B$48*((100*R98-'Punkteberechnung Männer'!C$48)/100)^'Punkteberechnung Männer'!D$48),INT('Punkteberechnung Frauen'!B$47*((100*R98-'Punkteberechnung Frauen'!C$47)/100)^'Punkteberechnung Frauen'!D$47)))</f>
        <v/>
      </c>
      <c r="T98" s="243"/>
      <c r="U98" s="61" t="str">
        <f>IF(T98="","",IF($E98="K",INT('Punkteberechnung Männer'!B$20*(('Punkteberechnung Männer'!C$20-V98)/100)^'Punkteberechnung Männer'!D$20),INT('Punkteberechnung Frauen'!B$20*(('Punkteberechnung Frauen'!C$20-V98)/100)^'Punkteberechnung Frauen'!D$20)))</f>
        <v/>
      </c>
      <c r="V98" s="253">
        <f t="shared" si="2"/>
        <v>0</v>
      </c>
      <c r="W98" s="32">
        <f t="shared" si="3"/>
        <v>0</v>
      </c>
      <c r="X98" s="39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40"/>
    </row>
    <row r="99" spans="1:58" s="41" customFormat="1" x14ac:dyDescent="0.2">
      <c r="A99" s="43"/>
      <c r="B99" s="234"/>
      <c r="C99" s="27"/>
      <c r="D99" s="239"/>
      <c r="E99" s="236"/>
      <c r="F99" s="176"/>
      <c r="G99" s="61" t="str">
        <f>IF(F99="","",IF($E99="K",INT('Punkteberechnung Männer'!B$13*(('Punkteberechnung Männer'!C$13-100*F99)/100)^'Punkteberechnung Männer'!$D$13),INT('Punkteberechnung Frauen'!B$13*(('Punkteberechnung Frauen'!C$13-100*F99)/100)^'Punkteberechnung Frauen'!$D$13)))</f>
        <v/>
      </c>
      <c r="H99" s="177"/>
      <c r="I99" s="61" t="str">
        <f>IF(H99="","",IF($E99="K",INT('Punkteberechnung Männer'!B$40*((100*H99-'Punkteberechnung Männer'!C$40)/100)^'Punkteberechnung Männer'!D$40),INT('Punkteberechnung Frauen'!B$39*((100*H99-'Punkteberechnung Frauen'!C$39)/100)^'Punkteberechnung Frauen'!D$39)))</f>
        <v/>
      </c>
      <c r="J99" s="177"/>
      <c r="K99" s="61" t="str">
        <f>IF(J99="","",IF($E99="K",INT('Punkteberechnung Männer'!B$38*((100*J99-'Punkteberechnung Männer'!C$38)/100)^'Punkteberechnung Männer'!D$38),INT('Punkteberechnung Frauen'!B$37*((100*J99-'Punkteberechnung Frauen'!C$37)/100)^'Punkteberechnung Frauen'!D$37)))</f>
        <v/>
      </c>
      <c r="L99" s="177"/>
      <c r="M99" s="61" t="str">
        <f>IF(L99="","",IF($E99="K",INT('Punkteberechnung Männer'!B$46*((100*L99-'Punkteberechnung Männer'!C$46)/100)^'Punkteberechnung Männer'!D$46),INT('Punkteberechnung Frauen'!B$45*((100*L99-'Punkteberechnung Frauen'!C$45)/100)^'Punkteberechnung Frauen'!D$45)))</f>
        <v/>
      </c>
      <c r="N99" s="177"/>
      <c r="O99" s="61" t="str">
        <f>IF(N99="","",IF($E99="K",INT('Punkteberechnung Männer'!B$42*((100*N99-'Punkteberechnung Männer'!C$42)/100)^'Punkteberechnung Männer'!D$42),INT('Punkteberechnung Frauen'!B$41*((100*N99-'Punkteberechnung Frauen'!C$41)/100)^'Punkteberechnung Frauen'!D$41)))</f>
        <v/>
      </c>
      <c r="P99" s="177"/>
      <c r="Q99" s="61" t="str">
        <f>IF(P99="","",IF($E99="K",INT('Punkteberechnung Männer'!B$47*((100*P99-'Punkteberechnung Männer'!C$47)/100)^'Punkteberechnung Männer'!D$47),INT('Punkteberechnung Frauen'!B$46*((100*P99-'Punkteberechnung Frauen'!C$46)/100)^'Punkteberechnung Frauen'!D$46)))</f>
        <v/>
      </c>
      <c r="R99" s="177"/>
      <c r="S99" s="61" t="str">
        <f>IF(R99="","",IF($E99="K",INT('Punkteberechnung Männer'!B$48*((100*R99-'Punkteberechnung Männer'!C$48)/100)^'Punkteberechnung Männer'!D$48),INT('Punkteberechnung Frauen'!B$47*((100*R99-'Punkteberechnung Frauen'!C$47)/100)^'Punkteberechnung Frauen'!D$47)))</f>
        <v/>
      </c>
      <c r="T99" s="243"/>
      <c r="U99" s="61" t="str">
        <f>IF(T99="","",IF($E99="K",INT('Punkteberechnung Männer'!B$20*(('Punkteberechnung Männer'!C$20-V99)/100)^'Punkteberechnung Männer'!D$20),INT('Punkteberechnung Frauen'!B$20*(('Punkteberechnung Frauen'!C$20-V99)/100)^'Punkteberechnung Frauen'!D$20)))</f>
        <v/>
      </c>
      <c r="V99" s="253">
        <f t="shared" si="2"/>
        <v>0</v>
      </c>
      <c r="W99" s="32">
        <f t="shared" si="3"/>
        <v>0</v>
      </c>
      <c r="X99" s="39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40"/>
    </row>
    <row r="100" spans="1:58" s="41" customFormat="1" x14ac:dyDescent="0.2">
      <c r="A100" s="43"/>
      <c r="B100" s="234"/>
      <c r="C100" s="27"/>
      <c r="D100" s="239"/>
      <c r="E100" s="236"/>
      <c r="F100" s="176"/>
      <c r="G100" s="61" t="str">
        <f>IF(F100="","",IF($E100="K",INT('Punkteberechnung Männer'!B$13*(('Punkteberechnung Männer'!C$13-100*F100)/100)^'Punkteberechnung Männer'!$D$13),INT('Punkteberechnung Frauen'!B$13*(('Punkteberechnung Frauen'!C$13-100*F100)/100)^'Punkteberechnung Frauen'!$D$13)))</f>
        <v/>
      </c>
      <c r="H100" s="177"/>
      <c r="I100" s="61" t="str">
        <f>IF(H100="","",IF($E100="K",INT('Punkteberechnung Männer'!B$40*((100*H100-'Punkteberechnung Männer'!C$40)/100)^'Punkteberechnung Männer'!D$40),INT('Punkteberechnung Frauen'!B$39*((100*H100-'Punkteberechnung Frauen'!C$39)/100)^'Punkteberechnung Frauen'!D$39)))</f>
        <v/>
      </c>
      <c r="J100" s="177"/>
      <c r="K100" s="61" t="str">
        <f>IF(J100="","",IF($E100="K",INT('Punkteberechnung Männer'!B$38*((100*J100-'Punkteberechnung Männer'!C$38)/100)^'Punkteberechnung Männer'!D$38),INT('Punkteberechnung Frauen'!B$37*((100*J100-'Punkteberechnung Frauen'!C$37)/100)^'Punkteberechnung Frauen'!D$37)))</f>
        <v/>
      </c>
      <c r="L100" s="177"/>
      <c r="M100" s="61" t="str">
        <f>IF(L100="","",IF($E100="K",INT('Punkteberechnung Männer'!B$46*((100*L100-'Punkteberechnung Männer'!C$46)/100)^'Punkteberechnung Männer'!D$46),INT('Punkteberechnung Frauen'!B$45*((100*L100-'Punkteberechnung Frauen'!C$45)/100)^'Punkteberechnung Frauen'!D$45)))</f>
        <v/>
      </c>
      <c r="N100" s="177"/>
      <c r="O100" s="61" t="str">
        <f>IF(N100="","",IF($E100="K",INT('Punkteberechnung Männer'!B$42*((100*N100-'Punkteberechnung Männer'!C$42)/100)^'Punkteberechnung Männer'!D$42),INT('Punkteberechnung Frauen'!B$41*((100*N100-'Punkteberechnung Frauen'!C$41)/100)^'Punkteberechnung Frauen'!D$41)))</f>
        <v/>
      </c>
      <c r="P100" s="177"/>
      <c r="Q100" s="61" t="str">
        <f>IF(P100="","",IF($E100="K",INT('Punkteberechnung Männer'!B$47*((100*P100-'Punkteberechnung Männer'!C$47)/100)^'Punkteberechnung Männer'!D$47),INT('Punkteberechnung Frauen'!B$46*((100*P100-'Punkteberechnung Frauen'!C$46)/100)^'Punkteberechnung Frauen'!D$46)))</f>
        <v/>
      </c>
      <c r="R100" s="177"/>
      <c r="S100" s="61" t="str">
        <f>IF(R100="","",IF($E100="K",INT('Punkteberechnung Männer'!B$48*((100*R100-'Punkteberechnung Männer'!C$48)/100)^'Punkteberechnung Männer'!D$48),INT('Punkteberechnung Frauen'!B$47*((100*R100-'Punkteberechnung Frauen'!C$47)/100)^'Punkteberechnung Frauen'!D$47)))</f>
        <v/>
      </c>
      <c r="T100" s="243"/>
      <c r="U100" s="61" t="str">
        <f>IF(T100="","",IF($E100="K",INT('Punkteberechnung Männer'!B$20*(('Punkteberechnung Männer'!C$20-V100)/100)^'Punkteberechnung Männer'!D$20),INT('Punkteberechnung Frauen'!B$20*(('Punkteberechnung Frauen'!C$20-V100)/100)^'Punkteberechnung Frauen'!D$20)))</f>
        <v/>
      </c>
      <c r="V100" s="253">
        <f t="shared" si="2"/>
        <v>0</v>
      </c>
      <c r="W100" s="32">
        <f t="shared" si="3"/>
        <v>0</v>
      </c>
      <c r="X100" s="39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40"/>
    </row>
    <row r="101" spans="1:58" s="41" customFormat="1" x14ac:dyDescent="0.2">
      <c r="A101" s="43"/>
      <c r="B101" s="234"/>
      <c r="C101" s="27"/>
      <c r="D101" s="239"/>
      <c r="E101" s="236"/>
      <c r="F101" s="176"/>
      <c r="G101" s="61" t="str">
        <f>IF(F101="","",IF($E101="K",INT('Punkteberechnung Männer'!B$13*(('Punkteberechnung Männer'!C$13-100*F101)/100)^'Punkteberechnung Männer'!$D$13),INT('Punkteberechnung Frauen'!B$13*(('Punkteberechnung Frauen'!C$13-100*F101)/100)^'Punkteberechnung Frauen'!$D$13)))</f>
        <v/>
      </c>
      <c r="H101" s="177"/>
      <c r="I101" s="61" t="str">
        <f>IF(H101="","",IF($E101="K",INT('Punkteberechnung Männer'!B$40*((100*H101-'Punkteberechnung Männer'!C$40)/100)^'Punkteberechnung Männer'!D$40),INT('Punkteberechnung Frauen'!B$39*((100*H101-'Punkteberechnung Frauen'!C$39)/100)^'Punkteberechnung Frauen'!D$39)))</f>
        <v/>
      </c>
      <c r="J101" s="177"/>
      <c r="K101" s="61" t="str">
        <f>IF(J101="","",IF($E101="K",INT('Punkteberechnung Männer'!B$38*((100*J101-'Punkteberechnung Männer'!C$38)/100)^'Punkteberechnung Männer'!D$38),INT('Punkteberechnung Frauen'!B$37*((100*J101-'Punkteberechnung Frauen'!C$37)/100)^'Punkteberechnung Frauen'!D$37)))</f>
        <v/>
      </c>
      <c r="L101" s="177"/>
      <c r="M101" s="61" t="str">
        <f>IF(L101="","",IF($E101="K",INT('Punkteberechnung Männer'!B$46*((100*L101-'Punkteberechnung Männer'!C$46)/100)^'Punkteberechnung Männer'!D$46),INT('Punkteberechnung Frauen'!B$45*((100*L101-'Punkteberechnung Frauen'!C$45)/100)^'Punkteberechnung Frauen'!D$45)))</f>
        <v/>
      </c>
      <c r="N101" s="177"/>
      <c r="O101" s="61" t="str">
        <f>IF(N101="","",IF($E101="K",INT('Punkteberechnung Männer'!B$42*((100*N101-'Punkteberechnung Männer'!C$42)/100)^'Punkteberechnung Männer'!D$42),INT('Punkteberechnung Frauen'!B$41*((100*N101-'Punkteberechnung Frauen'!C$41)/100)^'Punkteberechnung Frauen'!D$41)))</f>
        <v/>
      </c>
      <c r="P101" s="177"/>
      <c r="Q101" s="61" t="str">
        <f>IF(P101="","",IF($E101="K",INT('Punkteberechnung Männer'!B$47*((100*P101-'Punkteberechnung Männer'!C$47)/100)^'Punkteberechnung Männer'!D$47),INT('Punkteberechnung Frauen'!B$46*((100*P101-'Punkteberechnung Frauen'!C$46)/100)^'Punkteberechnung Frauen'!D$46)))</f>
        <v/>
      </c>
      <c r="R101" s="177"/>
      <c r="S101" s="61" t="str">
        <f>IF(R101="","",IF($E101="K",INT('Punkteberechnung Männer'!B$48*((100*R101-'Punkteberechnung Männer'!C$48)/100)^'Punkteberechnung Männer'!D$48),INT('Punkteberechnung Frauen'!B$47*((100*R101-'Punkteberechnung Frauen'!C$47)/100)^'Punkteberechnung Frauen'!D$47)))</f>
        <v/>
      </c>
      <c r="T101" s="243"/>
      <c r="U101" s="61" t="str">
        <f>IF(T101="","",IF($E101="K",INT('Punkteberechnung Männer'!B$20*(('Punkteberechnung Männer'!C$20-V101)/100)^'Punkteberechnung Männer'!D$20),INT('Punkteberechnung Frauen'!B$20*(('Punkteberechnung Frauen'!C$20-V101)/100)^'Punkteberechnung Frauen'!D$20)))</f>
        <v/>
      </c>
      <c r="V101" s="253">
        <f t="shared" si="2"/>
        <v>0</v>
      </c>
      <c r="W101" s="32">
        <f t="shared" si="3"/>
        <v>0</v>
      </c>
      <c r="X101" s="39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40"/>
    </row>
    <row r="102" spans="1:58" s="41" customFormat="1" x14ac:dyDescent="0.2">
      <c r="A102" s="43"/>
      <c r="B102" s="234"/>
      <c r="C102" s="27"/>
      <c r="D102" s="239"/>
      <c r="E102" s="236"/>
      <c r="F102" s="176"/>
      <c r="G102" s="61" t="str">
        <f>IF(F102="","",IF($E102="K",INT('Punkteberechnung Männer'!B$13*(('Punkteberechnung Männer'!C$13-100*F102)/100)^'Punkteberechnung Männer'!$D$13),INT('Punkteberechnung Frauen'!B$13*(('Punkteberechnung Frauen'!C$13-100*F102)/100)^'Punkteberechnung Frauen'!$D$13)))</f>
        <v/>
      </c>
      <c r="H102" s="177"/>
      <c r="I102" s="61" t="str">
        <f>IF(H102="","",IF($E102="K",INT('Punkteberechnung Männer'!B$40*((100*H102-'Punkteberechnung Männer'!C$40)/100)^'Punkteberechnung Männer'!D$40),INT('Punkteberechnung Frauen'!B$39*((100*H102-'Punkteberechnung Frauen'!C$39)/100)^'Punkteberechnung Frauen'!D$39)))</f>
        <v/>
      </c>
      <c r="J102" s="177"/>
      <c r="K102" s="61" t="str">
        <f>IF(J102="","",IF($E102="K",INT('Punkteberechnung Männer'!B$38*((100*J102-'Punkteberechnung Männer'!C$38)/100)^'Punkteberechnung Männer'!D$38),INT('Punkteberechnung Frauen'!B$37*((100*J102-'Punkteberechnung Frauen'!C$37)/100)^'Punkteberechnung Frauen'!D$37)))</f>
        <v/>
      </c>
      <c r="L102" s="177"/>
      <c r="M102" s="61" t="str">
        <f>IF(L102="","",IF($E102="K",INT('Punkteberechnung Männer'!B$46*((100*L102-'Punkteberechnung Männer'!C$46)/100)^'Punkteberechnung Männer'!D$46),INT('Punkteberechnung Frauen'!B$45*((100*L102-'Punkteberechnung Frauen'!C$45)/100)^'Punkteberechnung Frauen'!D$45)))</f>
        <v/>
      </c>
      <c r="N102" s="177"/>
      <c r="O102" s="61" t="str">
        <f>IF(N102="","",IF($E102="K",INT('Punkteberechnung Männer'!B$42*((100*N102-'Punkteberechnung Männer'!C$42)/100)^'Punkteberechnung Männer'!D$42),INT('Punkteberechnung Frauen'!B$41*((100*N102-'Punkteberechnung Frauen'!C$41)/100)^'Punkteberechnung Frauen'!D$41)))</f>
        <v/>
      </c>
      <c r="P102" s="177"/>
      <c r="Q102" s="61" t="str">
        <f>IF(P102="","",IF($E102="K",INT('Punkteberechnung Männer'!B$47*((100*P102-'Punkteberechnung Männer'!C$47)/100)^'Punkteberechnung Männer'!D$47),INT('Punkteberechnung Frauen'!B$46*((100*P102-'Punkteberechnung Frauen'!C$46)/100)^'Punkteberechnung Frauen'!D$46)))</f>
        <v/>
      </c>
      <c r="R102" s="177"/>
      <c r="S102" s="61" t="str">
        <f>IF(R102="","",IF($E102="K",INT('Punkteberechnung Männer'!B$48*((100*R102-'Punkteberechnung Männer'!C$48)/100)^'Punkteberechnung Männer'!D$48),INT('Punkteberechnung Frauen'!B$47*((100*R102-'Punkteberechnung Frauen'!C$47)/100)^'Punkteberechnung Frauen'!D$47)))</f>
        <v/>
      </c>
      <c r="T102" s="243"/>
      <c r="U102" s="61" t="str">
        <f>IF(T102="","",IF($E102="K",INT('Punkteberechnung Männer'!B$20*(('Punkteberechnung Männer'!C$20-V102)/100)^'Punkteberechnung Männer'!D$20),INT('Punkteberechnung Frauen'!B$20*(('Punkteberechnung Frauen'!C$20-V102)/100)^'Punkteberechnung Frauen'!D$20)))</f>
        <v/>
      </c>
      <c r="V102" s="253">
        <f t="shared" si="2"/>
        <v>0</v>
      </c>
      <c r="W102" s="32">
        <f t="shared" si="3"/>
        <v>0</v>
      </c>
      <c r="X102" s="39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40"/>
    </row>
    <row r="103" spans="1:58" s="41" customFormat="1" x14ac:dyDescent="0.2">
      <c r="A103" s="43"/>
      <c r="B103" s="234"/>
      <c r="C103" s="27"/>
      <c r="D103" s="239"/>
      <c r="E103" s="236"/>
      <c r="F103" s="176"/>
      <c r="G103" s="61" t="str">
        <f>IF(F103="","",IF($E103="K",INT('Punkteberechnung Männer'!B$13*(('Punkteberechnung Männer'!C$13-100*F103)/100)^'Punkteberechnung Männer'!$D$13),INT('Punkteberechnung Frauen'!B$13*(('Punkteberechnung Frauen'!C$13-100*F103)/100)^'Punkteberechnung Frauen'!$D$13)))</f>
        <v/>
      </c>
      <c r="H103" s="177"/>
      <c r="I103" s="61" t="str">
        <f>IF(H103="","",IF($E103="K",INT('Punkteberechnung Männer'!B$40*((100*H103-'Punkteberechnung Männer'!C$40)/100)^'Punkteberechnung Männer'!D$40),INT('Punkteberechnung Frauen'!B$39*((100*H103-'Punkteberechnung Frauen'!C$39)/100)^'Punkteberechnung Frauen'!D$39)))</f>
        <v/>
      </c>
      <c r="J103" s="177"/>
      <c r="K103" s="61" t="str">
        <f>IF(J103="","",IF($E103="K",INT('Punkteberechnung Männer'!B$38*((100*J103-'Punkteberechnung Männer'!C$38)/100)^'Punkteberechnung Männer'!D$38),INT('Punkteberechnung Frauen'!B$37*((100*J103-'Punkteberechnung Frauen'!C$37)/100)^'Punkteberechnung Frauen'!D$37)))</f>
        <v/>
      </c>
      <c r="L103" s="177"/>
      <c r="M103" s="61" t="str">
        <f>IF(L103="","",IF($E103="K",INT('Punkteberechnung Männer'!B$46*((100*L103-'Punkteberechnung Männer'!C$46)/100)^'Punkteberechnung Männer'!D$46),INT('Punkteberechnung Frauen'!B$45*((100*L103-'Punkteberechnung Frauen'!C$45)/100)^'Punkteberechnung Frauen'!D$45)))</f>
        <v/>
      </c>
      <c r="N103" s="177"/>
      <c r="O103" s="61" t="str">
        <f>IF(N103="","",IF($E103="K",INT('Punkteberechnung Männer'!B$42*((100*N103-'Punkteberechnung Männer'!C$42)/100)^'Punkteberechnung Männer'!D$42),INT('Punkteberechnung Frauen'!B$41*((100*N103-'Punkteberechnung Frauen'!C$41)/100)^'Punkteberechnung Frauen'!D$41)))</f>
        <v/>
      </c>
      <c r="P103" s="177"/>
      <c r="Q103" s="61" t="str">
        <f>IF(P103="","",IF($E103="K",INT('Punkteberechnung Männer'!B$47*((100*P103-'Punkteberechnung Männer'!C$47)/100)^'Punkteberechnung Männer'!D$47),INT('Punkteberechnung Frauen'!B$46*((100*P103-'Punkteberechnung Frauen'!C$46)/100)^'Punkteberechnung Frauen'!D$46)))</f>
        <v/>
      </c>
      <c r="R103" s="177"/>
      <c r="S103" s="61" t="str">
        <f>IF(R103="","",IF($E103="K",INT('Punkteberechnung Männer'!B$48*((100*R103-'Punkteberechnung Männer'!C$48)/100)^'Punkteberechnung Männer'!D$48),INT('Punkteberechnung Frauen'!B$47*((100*R103-'Punkteberechnung Frauen'!C$47)/100)^'Punkteberechnung Frauen'!D$47)))</f>
        <v/>
      </c>
      <c r="T103" s="243"/>
      <c r="U103" s="61" t="str">
        <f>IF(T103="","",IF($E103="K",INT('Punkteberechnung Männer'!B$20*(('Punkteberechnung Männer'!C$20-V103)/100)^'Punkteberechnung Männer'!D$20),INT('Punkteberechnung Frauen'!B$20*(('Punkteberechnung Frauen'!C$20-V103)/100)^'Punkteberechnung Frauen'!D$20)))</f>
        <v/>
      </c>
      <c r="V103" s="253">
        <f t="shared" si="2"/>
        <v>0</v>
      </c>
      <c r="W103" s="32">
        <f t="shared" si="3"/>
        <v>0</v>
      </c>
      <c r="X103" s="39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40"/>
    </row>
    <row r="104" spans="1:58" s="41" customFormat="1" x14ac:dyDescent="0.2">
      <c r="A104" s="43"/>
      <c r="B104" s="234"/>
      <c r="C104" s="27"/>
      <c r="D104" s="239"/>
      <c r="E104" s="236"/>
      <c r="F104" s="176"/>
      <c r="G104" s="61" t="str">
        <f>IF(F104="","",IF($E104="K",INT('Punkteberechnung Männer'!B$13*(('Punkteberechnung Männer'!C$13-100*F104)/100)^'Punkteberechnung Männer'!$D$13),INT('Punkteberechnung Frauen'!B$13*(('Punkteberechnung Frauen'!C$13-100*F104)/100)^'Punkteberechnung Frauen'!$D$13)))</f>
        <v/>
      </c>
      <c r="H104" s="177"/>
      <c r="I104" s="61" t="str">
        <f>IF(H104="","",IF($E104="K",INT('Punkteberechnung Männer'!B$40*((100*H104-'Punkteberechnung Männer'!C$40)/100)^'Punkteberechnung Männer'!D$40),INT('Punkteberechnung Frauen'!B$39*((100*H104-'Punkteberechnung Frauen'!C$39)/100)^'Punkteberechnung Frauen'!D$39)))</f>
        <v/>
      </c>
      <c r="J104" s="177"/>
      <c r="K104" s="61" t="str">
        <f>IF(J104="","",IF($E104="K",INT('Punkteberechnung Männer'!B$38*((100*J104-'Punkteberechnung Männer'!C$38)/100)^'Punkteberechnung Männer'!D$38),INT('Punkteberechnung Frauen'!B$37*((100*J104-'Punkteberechnung Frauen'!C$37)/100)^'Punkteberechnung Frauen'!D$37)))</f>
        <v/>
      </c>
      <c r="L104" s="177"/>
      <c r="M104" s="61" t="str">
        <f>IF(L104="","",IF($E104="K",INT('Punkteberechnung Männer'!B$46*((100*L104-'Punkteberechnung Männer'!C$46)/100)^'Punkteberechnung Männer'!D$46),INT('Punkteberechnung Frauen'!B$45*((100*L104-'Punkteberechnung Frauen'!C$45)/100)^'Punkteberechnung Frauen'!D$45)))</f>
        <v/>
      </c>
      <c r="N104" s="177"/>
      <c r="O104" s="61" t="str">
        <f>IF(N104="","",IF($E104="K",INT('Punkteberechnung Männer'!B$42*((100*N104-'Punkteberechnung Männer'!C$42)/100)^'Punkteberechnung Männer'!D$42),INT('Punkteberechnung Frauen'!B$41*((100*N104-'Punkteberechnung Frauen'!C$41)/100)^'Punkteberechnung Frauen'!D$41)))</f>
        <v/>
      </c>
      <c r="P104" s="177"/>
      <c r="Q104" s="61" t="str">
        <f>IF(P104="","",IF($E104="K",INT('Punkteberechnung Männer'!B$47*((100*P104-'Punkteberechnung Männer'!C$47)/100)^'Punkteberechnung Männer'!D$47),INT('Punkteberechnung Frauen'!B$46*((100*P104-'Punkteberechnung Frauen'!C$46)/100)^'Punkteberechnung Frauen'!D$46)))</f>
        <v/>
      </c>
      <c r="R104" s="177"/>
      <c r="S104" s="61" t="str">
        <f>IF(R104="","",IF($E104="K",INT('Punkteberechnung Männer'!B$48*((100*R104-'Punkteberechnung Männer'!C$48)/100)^'Punkteberechnung Männer'!D$48),INT('Punkteberechnung Frauen'!B$47*((100*R104-'Punkteberechnung Frauen'!C$47)/100)^'Punkteberechnung Frauen'!D$47)))</f>
        <v/>
      </c>
      <c r="T104" s="243"/>
      <c r="U104" s="61" t="str">
        <f>IF(T104="","",IF($E104="K",INT('Punkteberechnung Männer'!B$20*(('Punkteberechnung Männer'!C$20-V104)/100)^'Punkteberechnung Männer'!D$20),INT('Punkteberechnung Frauen'!B$20*(('Punkteberechnung Frauen'!C$20-V104)/100)^'Punkteberechnung Frauen'!D$20)))</f>
        <v/>
      </c>
      <c r="V104" s="253">
        <f t="shared" si="2"/>
        <v>0</v>
      </c>
      <c r="W104" s="32">
        <f t="shared" si="3"/>
        <v>0</v>
      </c>
      <c r="X104" s="39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40"/>
    </row>
    <row r="105" spans="1:58" s="41" customFormat="1" x14ac:dyDescent="0.2">
      <c r="A105" s="43"/>
      <c r="B105" s="234"/>
      <c r="C105" s="27"/>
      <c r="D105" s="239"/>
      <c r="E105" s="236"/>
      <c r="F105" s="176"/>
      <c r="G105" s="61" t="str">
        <f>IF(F105="","",IF($E105="K",INT('Punkteberechnung Männer'!B$13*(('Punkteberechnung Männer'!C$13-100*F105)/100)^'Punkteberechnung Männer'!$D$13),INT('Punkteberechnung Frauen'!B$13*(('Punkteberechnung Frauen'!C$13-100*F105)/100)^'Punkteberechnung Frauen'!$D$13)))</f>
        <v/>
      </c>
      <c r="H105" s="177"/>
      <c r="I105" s="61" t="str">
        <f>IF(H105="","",IF($E105="K",INT('Punkteberechnung Männer'!B$40*((100*H105-'Punkteberechnung Männer'!C$40)/100)^'Punkteberechnung Männer'!D$40),INT('Punkteberechnung Frauen'!B$39*((100*H105-'Punkteberechnung Frauen'!C$39)/100)^'Punkteberechnung Frauen'!D$39)))</f>
        <v/>
      </c>
      <c r="J105" s="177"/>
      <c r="K105" s="61" t="str">
        <f>IF(J105="","",IF($E105="K",INT('Punkteberechnung Männer'!B$38*((100*J105-'Punkteberechnung Männer'!C$38)/100)^'Punkteberechnung Männer'!D$38),INT('Punkteberechnung Frauen'!B$37*((100*J105-'Punkteberechnung Frauen'!C$37)/100)^'Punkteberechnung Frauen'!D$37)))</f>
        <v/>
      </c>
      <c r="L105" s="177"/>
      <c r="M105" s="61" t="str">
        <f>IF(L105="","",IF($E105="K",INT('Punkteberechnung Männer'!B$46*((100*L105-'Punkteberechnung Männer'!C$46)/100)^'Punkteberechnung Männer'!D$46),INT('Punkteberechnung Frauen'!B$45*((100*L105-'Punkteberechnung Frauen'!C$45)/100)^'Punkteberechnung Frauen'!D$45)))</f>
        <v/>
      </c>
      <c r="N105" s="177"/>
      <c r="O105" s="61" t="str">
        <f>IF(N105="","",IF($E105="K",INT('Punkteberechnung Männer'!B$42*((100*N105-'Punkteberechnung Männer'!C$42)/100)^'Punkteberechnung Männer'!D$42),INT('Punkteberechnung Frauen'!B$41*((100*N105-'Punkteberechnung Frauen'!C$41)/100)^'Punkteberechnung Frauen'!D$41)))</f>
        <v/>
      </c>
      <c r="P105" s="177"/>
      <c r="Q105" s="61" t="str">
        <f>IF(P105="","",IF($E105="K",INT('Punkteberechnung Männer'!B$47*((100*P105-'Punkteberechnung Männer'!C$47)/100)^'Punkteberechnung Männer'!D$47),INT('Punkteberechnung Frauen'!B$46*((100*P105-'Punkteberechnung Frauen'!C$46)/100)^'Punkteberechnung Frauen'!D$46)))</f>
        <v/>
      </c>
      <c r="R105" s="177"/>
      <c r="S105" s="61" t="str">
        <f>IF(R105="","",IF($E105="K",INT('Punkteberechnung Männer'!B$48*((100*R105-'Punkteberechnung Männer'!C$48)/100)^'Punkteberechnung Männer'!D$48),INT('Punkteberechnung Frauen'!B$47*((100*R105-'Punkteberechnung Frauen'!C$47)/100)^'Punkteberechnung Frauen'!D$47)))</f>
        <v/>
      </c>
      <c r="T105" s="243"/>
      <c r="U105" s="61" t="str">
        <f>IF(T105="","",IF($E105="K",INT('Punkteberechnung Männer'!B$20*(('Punkteberechnung Männer'!C$20-V105)/100)^'Punkteberechnung Männer'!D$20),INT('Punkteberechnung Frauen'!B$20*(('Punkteberechnung Frauen'!C$20-V105)/100)^'Punkteberechnung Frauen'!D$20)))</f>
        <v/>
      </c>
      <c r="V105" s="253">
        <f t="shared" si="2"/>
        <v>0</v>
      </c>
      <c r="W105" s="32">
        <f t="shared" si="3"/>
        <v>0</v>
      </c>
      <c r="X105" s="39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40"/>
    </row>
    <row r="106" spans="1:58" s="41" customFormat="1" x14ac:dyDescent="0.2">
      <c r="A106" s="43"/>
      <c r="B106" s="234"/>
      <c r="C106" s="27"/>
      <c r="D106" s="239"/>
      <c r="E106" s="236"/>
      <c r="F106" s="176"/>
      <c r="G106" s="61" t="str">
        <f>IF(F106="","",IF($E106="K",INT('Punkteberechnung Männer'!B$13*(('Punkteberechnung Männer'!C$13-100*F106)/100)^'Punkteberechnung Männer'!$D$13),INT('Punkteberechnung Frauen'!B$13*(('Punkteberechnung Frauen'!C$13-100*F106)/100)^'Punkteberechnung Frauen'!$D$13)))</f>
        <v/>
      </c>
      <c r="H106" s="177"/>
      <c r="I106" s="61" t="str">
        <f>IF(H106="","",IF($E106="K",INT('Punkteberechnung Männer'!B$40*((100*H106-'Punkteberechnung Männer'!C$40)/100)^'Punkteberechnung Männer'!D$40),INT('Punkteberechnung Frauen'!B$39*((100*H106-'Punkteberechnung Frauen'!C$39)/100)^'Punkteberechnung Frauen'!D$39)))</f>
        <v/>
      </c>
      <c r="J106" s="177"/>
      <c r="K106" s="61" t="str">
        <f>IF(J106="","",IF($E106="K",INT('Punkteberechnung Männer'!B$38*((100*J106-'Punkteberechnung Männer'!C$38)/100)^'Punkteberechnung Männer'!D$38),INT('Punkteberechnung Frauen'!B$37*((100*J106-'Punkteberechnung Frauen'!C$37)/100)^'Punkteberechnung Frauen'!D$37)))</f>
        <v/>
      </c>
      <c r="L106" s="177"/>
      <c r="M106" s="61" t="str">
        <f>IF(L106="","",IF($E106="K",INT('Punkteberechnung Männer'!B$46*((100*L106-'Punkteberechnung Männer'!C$46)/100)^'Punkteberechnung Männer'!D$46),INT('Punkteberechnung Frauen'!B$45*((100*L106-'Punkteberechnung Frauen'!C$45)/100)^'Punkteberechnung Frauen'!D$45)))</f>
        <v/>
      </c>
      <c r="N106" s="177"/>
      <c r="O106" s="61" t="str">
        <f>IF(N106="","",IF($E106="K",INT('Punkteberechnung Männer'!B$42*((100*N106-'Punkteberechnung Männer'!C$42)/100)^'Punkteberechnung Männer'!D$42),INT('Punkteberechnung Frauen'!B$41*((100*N106-'Punkteberechnung Frauen'!C$41)/100)^'Punkteberechnung Frauen'!D$41)))</f>
        <v/>
      </c>
      <c r="P106" s="177"/>
      <c r="Q106" s="61" t="str">
        <f>IF(P106="","",IF($E106="K",INT('Punkteberechnung Männer'!B$47*((100*P106-'Punkteberechnung Männer'!C$47)/100)^'Punkteberechnung Männer'!D$47),INT('Punkteberechnung Frauen'!B$46*((100*P106-'Punkteberechnung Frauen'!C$46)/100)^'Punkteberechnung Frauen'!D$46)))</f>
        <v/>
      </c>
      <c r="R106" s="177"/>
      <c r="S106" s="61" t="str">
        <f>IF(R106="","",IF($E106="K",INT('Punkteberechnung Männer'!B$48*((100*R106-'Punkteberechnung Männer'!C$48)/100)^'Punkteberechnung Männer'!D$48),INT('Punkteberechnung Frauen'!B$47*((100*R106-'Punkteberechnung Frauen'!C$47)/100)^'Punkteberechnung Frauen'!D$47)))</f>
        <v/>
      </c>
      <c r="T106" s="243"/>
      <c r="U106" s="61" t="str">
        <f>IF(T106="","",IF($E106="K",INT('Punkteberechnung Männer'!B$20*(('Punkteberechnung Männer'!C$20-V106)/100)^'Punkteberechnung Männer'!D$20),INT('Punkteberechnung Frauen'!B$20*(('Punkteberechnung Frauen'!C$20-V106)/100)^'Punkteberechnung Frauen'!D$20)))</f>
        <v/>
      </c>
      <c r="V106" s="253">
        <f t="shared" si="2"/>
        <v>0</v>
      </c>
      <c r="W106" s="32">
        <f t="shared" si="3"/>
        <v>0</v>
      </c>
      <c r="X106" s="39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40"/>
    </row>
    <row r="107" spans="1:58" s="41" customFormat="1" x14ac:dyDescent="0.2">
      <c r="A107" s="43"/>
      <c r="B107" s="234"/>
      <c r="C107" s="27"/>
      <c r="D107" s="239"/>
      <c r="E107" s="236"/>
      <c r="F107" s="176"/>
      <c r="G107" s="61" t="str">
        <f>IF(F107="","",IF($E107="K",INT('Punkteberechnung Männer'!B$13*(('Punkteberechnung Männer'!C$13-100*F107)/100)^'Punkteberechnung Männer'!$D$13),INT('Punkteberechnung Frauen'!B$13*(('Punkteberechnung Frauen'!C$13-100*F107)/100)^'Punkteberechnung Frauen'!$D$13)))</f>
        <v/>
      </c>
      <c r="H107" s="177"/>
      <c r="I107" s="61" t="str">
        <f>IF(H107="","",IF($E107="K",INT('Punkteberechnung Männer'!B$40*((100*H107-'Punkteberechnung Männer'!C$40)/100)^'Punkteberechnung Männer'!D$40),INT('Punkteberechnung Frauen'!B$39*((100*H107-'Punkteberechnung Frauen'!C$39)/100)^'Punkteberechnung Frauen'!D$39)))</f>
        <v/>
      </c>
      <c r="J107" s="177"/>
      <c r="K107" s="61" t="str">
        <f>IF(J107="","",IF($E107="K",INT('Punkteberechnung Männer'!B$38*((100*J107-'Punkteberechnung Männer'!C$38)/100)^'Punkteberechnung Männer'!D$38),INT('Punkteberechnung Frauen'!B$37*((100*J107-'Punkteberechnung Frauen'!C$37)/100)^'Punkteberechnung Frauen'!D$37)))</f>
        <v/>
      </c>
      <c r="L107" s="177"/>
      <c r="M107" s="61" t="str">
        <f>IF(L107="","",IF($E107="K",INT('Punkteberechnung Männer'!B$46*((100*L107-'Punkteberechnung Männer'!C$46)/100)^'Punkteberechnung Männer'!D$46),INT('Punkteberechnung Frauen'!B$45*((100*L107-'Punkteberechnung Frauen'!C$45)/100)^'Punkteberechnung Frauen'!D$45)))</f>
        <v/>
      </c>
      <c r="N107" s="177"/>
      <c r="O107" s="61" t="str">
        <f>IF(N107="","",IF($E107="K",INT('Punkteberechnung Männer'!B$42*((100*N107-'Punkteberechnung Männer'!C$42)/100)^'Punkteberechnung Männer'!D$42),INT('Punkteberechnung Frauen'!B$41*((100*N107-'Punkteberechnung Frauen'!C$41)/100)^'Punkteberechnung Frauen'!D$41)))</f>
        <v/>
      </c>
      <c r="P107" s="177"/>
      <c r="Q107" s="61" t="str">
        <f>IF(P107="","",IF($E107="K",INT('Punkteberechnung Männer'!B$47*((100*P107-'Punkteberechnung Männer'!C$47)/100)^'Punkteberechnung Männer'!D$47),INT('Punkteberechnung Frauen'!B$46*((100*P107-'Punkteberechnung Frauen'!C$46)/100)^'Punkteberechnung Frauen'!D$46)))</f>
        <v/>
      </c>
      <c r="R107" s="177"/>
      <c r="S107" s="61" t="str">
        <f>IF(R107="","",IF($E107="K",INT('Punkteberechnung Männer'!B$48*((100*R107-'Punkteberechnung Männer'!C$48)/100)^'Punkteberechnung Männer'!D$48),INT('Punkteberechnung Frauen'!B$47*((100*R107-'Punkteberechnung Frauen'!C$47)/100)^'Punkteberechnung Frauen'!D$47)))</f>
        <v/>
      </c>
      <c r="T107" s="243"/>
      <c r="U107" s="61" t="str">
        <f>IF(T107="","",IF($E107="K",INT('Punkteberechnung Männer'!B$20*(('Punkteberechnung Männer'!C$20-V107)/100)^'Punkteberechnung Männer'!D$20),INT('Punkteberechnung Frauen'!B$20*(('Punkteberechnung Frauen'!C$20-V107)/100)^'Punkteberechnung Frauen'!D$20)))</f>
        <v/>
      </c>
      <c r="V107" s="253">
        <f t="shared" si="2"/>
        <v>0</v>
      </c>
      <c r="W107" s="32">
        <f t="shared" si="3"/>
        <v>0</v>
      </c>
      <c r="X107" s="39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40"/>
    </row>
    <row r="108" spans="1:58" s="41" customFormat="1" x14ac:dyDescent="0.2">
      <c r="A108" s="43"/>
      <c r="B108" s="234"/>
      <c r="C108" s="45"/>
      <c r="D108" s="239"/>
      <c r="E108" s="236"/>
      <c r="F108" s="176"/>
      <c r="G108" s="61" t="str">
        <f>IF(F108="","",IF($E108="K",INT('Punkteberechnung Männer'!B$13*(('Punkteberechnung Männer'!C$13-100*F108)/100)^'Punkteberechnung Männer'!$D$13),INT('Punkteberechnung Frauen'!B$13*(('Punkteberechnung Frauen'!C$13-100*F108)/100)^'Punkteberechnung Frauen'!$D$13)))</f>
        <v/>
      </c>
      <c r="H108" s="177"/>
      <c r="I108" s="61" t="str">
        <f>IF(H108="","",IF($E108="K",INT('Punkteberechnung Männer'!B$40*((100*H108-'Punkteberechnung Männer'!C$40)/100)^'Punkteberechnung Männer'!D$40),INT('Punkteberechnung Frauen'!B$39*((100*H108-'Punkteberechnung Frauen'!C$39)/100)^'Punkteberechnung Frauen'!D$39)))</f>
        <v/>
      </c>
      <c r="J108" s="177"/>
      <c r="K108" s="61" t="str">
        <f>IF(J108="","",IF($E108="K",INT('Punkteberechnung Männer'!B$38*((100*J108-'Punkteberechnung Männer'!C$38)/100)^'Punkteberechnung Männer'!D$38),INT('Punkteberechnung Frauen'!B$37*((100*J108-'Punkteberechnung Frauen'!C$37)/100)^'Punkteberechnung Frauen'!D$37)))</f>
        <v/>
      </c>
      <c r="L108" s="177"/>
      <c r="M108" s="61" t="str">
        <f>IF(L108="","",IF($E108="K",INT('Punkteberechnung Männer'!B$46*((100*L108-'Punkteberechnung Männer'!C$46)/100)^'Punkteberechnung Männer'!D$46),INT('Punkteberechnung Frauen'!B$45*((100*L108-'Punkteberechnung Frauen'!C$45)/100)^'Punkteberechnung Frauen'!D$45)))</f>
        <v/>
      </c>
      <c r="N108" s="177"/>
      <c r="O108" s="61" t="str">
        <f>IF(N108="","",IF($E108="K",INT('Punkteberechnung Männer'!B$42*((100*N108-'Punkteberechnung Männer'!C$42)/100)^'Punkteberechnung Männer'!D$42),INT('Punkteberechnung Frauen'!B$41*((100*N108-'Punkteberechnung Frauen'!C$41)/100)^'Punkteberechnung Frauen'!D$41)))</f>
        <v/>
      </c>
      <c r="P108" s="177"/>
      <c r="Q108" s="61" t="str">
        <f>IF(P108="","",IF($E108="K",INT('Punkteberechnung Männer'!B$47*((100*P108-'Punkteberechnung Männer'!C$47)/100)^'Punkteberechnung Männer'!D$47),INT('Punkteberechnung Frauen'!B$46*((100*P108-'Punkteberechnung Frauen'!C$46)/100)^'Punkteberechnung Frauen'!D$46)))</f>
        <v/>
      </c>
      <c r="R108" s="177"/>
      <c r="S108" s="61" t="str">
        <f>IF(R108="","",IF($E108="K",INT('Punkteberechnung Männer'!B$48*((100*R108-'Punkteberechnung Männer'!C$48)/100)^'Punkteberechnung Männer'!D$48),INT('Punkteberechnung Frauen'!B$47*((100*R108-'Punkteberechnung Frauen'!C$47)/100)^'Punkteberechnung Frauen'!D$47)))</f>
        <v/>
      </c>
      <c r="T108" s="243"/>
      <c r="U108" s="61" t="str">
        <f>IF(T108="","",IF($E108="K",INT('Punkteberechnung Männer'!B$20*(('Punkteberechnung Männer'!C$20-V108)/100)^'Punkteberechnung Männer'!D$20),INT('Punkteberechnung Frauen'!B$20*(('Punkteberechnung Frauen'!C$20-V108)/100)^'Punkteberechnung Frauen'!D$20)))</f>
        <v/>
      </c>
      <c r="V108" s="253">
        <f t="shared" si="2"/>
        <v>0</v>
      </c>
      <c r="W108" s="32">
        <f t="shared" si="3"/>
        <v>0</v>
      </c>
      <c r="X108" s="39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40"/>
    </row>
    <row r="109" spans="1:58" s="41" customFormat="1" x14ac:dyDescent="0.2">
      <c r="A109" s="43"/>
      <c r="B109" s="234"/>
      <c r="C109" s="27"/>
      <c r="D109" s="239"/>
      <c r="E109" s="236"/>
      <c r="F109" s="176"/>
      <c r="G109" s="61" t="str">
        <f>IF(F109="","",IF($E109="K",INT('Punkteberechnung Männer'!B$13*(('Punkteberechnung Männer'!C$13-100*F109)/100)^'Punkteberechnung Männer'!$D$13),INT('Punkteberechnung Frauen'!B$13*(('Punkteberechnung Frauen'!C$13-100*F109)/100)^'Punkteberechnung Frauen'!$D$13)))</f>
        <v/>
      </c>
      <c r="H109" s="177"/>
      <c r="I109" s="61" t="str">
        <f>IF(H109="","",IF($E109="K",INT('Punkteberechnung Männer'!B$40*((100*H109-'Punkteberechnung Männer'!C$40)/100)^'Punkteberechnung Männer'!D$40),INT('Punkteberechnung Frauen'!B$39*((100*H109-'Punkteberechnung Frauen'!C$39)/100)^'Punkteberechnung Frauen'!D$39)))</f>
        <v/>
      </c>
      <c r="J109" s="177"/>
      <c r="K109" s="61" t="str">
        <f>IF(J109="","",IF($E109="K",INT('Punkteberechnung Männer'!B$38*((100*J109-'Punkteberechnung Männer'!C$38)/100)^'Punkteberechnung Männer'!D$38),INT('Punkteberechnung Frauen'!B$37*((100*J109-'Punkteberechnung Frauen'!C$37)/100)^'Punkteberechnung Frauen'!D$37)))</f>
        <v/>
      </c>
      <c r="L109" s="177"/>
      <c r="M109" s="61" t="str">
        <f>IF(L109="","",IF($E109="K",INT('Punkteberechnung Männer'!B$46*((100*L109-'Punkteberechnung Männer'!C$46)/100)^'Punkteberechnung Männer'!D$46),INT('Punkteberechnung Frauen'!B$45*((100*L109-'Punkteberechnung Frauen'!C$45)/100)^'Punkteberechnung Frauen'!D$45)))</f>
        <v/>
      </c>
      <c r="N109" s="177"/>
      <c r="O109" s="61" t="str">
        <f>IF(N109="","",IF($E109="K",INT('Punkteberechnung Männer'!B$42*((100*N109-'Punkteberechnung Männer'!C$42)/100)^'Punkteberechnung Männer'!D$42),INT('Punkteberechnung Frauen'!B$41*((100*N109-'Punkteberechnung Frauen'!C$41)/100)^'Punkteberechnung Frauen'!D$41)))</f>
        <v/>
      </c>
      <c r="P109" s="177"/>
      <c r="Q109" s="61" t="str">
        <f>IF(P109="","",IF($E109="K",INT('Punkteberechnung Männer'!B$47*((100*P109-'Punkteberechnung Männer'!C$47)/100)^'Punkteberechnung Männer'!D$47),INT('Punkteberechnung Frauen'!B$46*((100*P109-'Punkteberechnung Frauen'!C$46)/100)^'Punkteberechnung Frauen'!D$46)))</f>
        <v/>
      </c>
      <c r="R109" s="177"/>
      <c r="S109" s="61" t="str">
        <f>IF(R109="","",IF($E109="K",INT('Punkteberechnung Männer'!B$48*((100*R109-'Punkteberechnung Männer'!C$48)/100)^'Punkteberechnung Männer'!D$48),INT('Punkteberechnung Frauen'!B$47*((100*R109-'Punkteberechnung Frauen'!C$47)/100)^'Punkteberechnung Frauen'!D$47)))</f>
        <v/>
      </c>
      <c r="T109" s="243"/>
      <c r="U109" s="61" t="str">
        <f>IF(T109="","",IF($E109="K",INT('Punkteberechnung Männer'!B$20*(('Punkteberechnung Männer'!C$20-V109)/100)^'Punkteberechnung Männer'!D$20),INT('Punkteberechnung Frauen'!B$20*(('Punkteberechnung Frauen'!C$20-V109)/100)^'Punkteberechnung Frauen'!D$20)))</f>
        <v/>
      </c>
      <c r="V109" s="253">
        <f t="shared" si="2"/>
        <v>0</v>
      </c>
      <c r="W109" s="32">
        <f t="shared" si="3"/>
        <v>0</v>
      </c>
      <c r="X109" s="39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40"/>
    </row>
    <row r="110" spans="1:58" s="41" customFormat="1" x14ac:dyDescent="0.2">
      <c r="A110" s="43"/>
      <c r="B110" s="234"/>
      <c r="C110" s="27"/>
      <c r="D110" s="239"/>
      <c r="E110" s="236"/>
      <c r="F110" s="176"/>
      <c r="G110" s="61" t="str">
        <f>IF(F110="","",IF($E110="K",INT('Punkteberechnung Männer'!B$13*(('Punkteberechnung Männer'!C$13-100*F110)/100)^'Punkteberechnung Männer'!$D$13),INT('Punkteberechnung Frauen'!B$13*(('Punkteberechnung Frauen'!C$13-100*F110)/100)^'Punkteberechnung Frauen'!$D$13)))</f>
        <v/>
      </c>
      <c r="H110" s="177"/>
      <c r="I110" s="61" t="str">
        <f>IF(H110="","",IF($E110="K",INT('Punkteberechnung Männer'!B$40*((100*H110-'Punkteberechnung Männer'!C$40)/100)^'Punkteberechnung Männer'!D$40),INT('Punkteberechnung Frauen'!B$39*((100*H110-'Punkteberechnung Frauen'!C$39)/100)^'Punkteberechnung Frauen'!D$39)))</f>
        <v/>
      </c>
      <c r="J110" s="177"/>
      <c r="K110" s="61" t="str">
        <f>IF(J110="","",IF($E110="K",INT('Punkteberechnung Männer'!B$38*((100*J110-'Punkteberechnung Männer'!C$38)/100)^'Punkteberechnung Männer'!D$38),INT('Punkteberechnung Frauen'!B$37*((100*J110-'Punkteberechnung Frauen'!C$37)/100)^'Punkteberechnung Frauen'!D$37)))</f>
        <v/>
      </c>
      <c r="L110" s="177"/>
      <c r="M110" s="61" t="str">
        <f>IF(L110="","",IF($E110="K",INT('Punkteberechnung Männer'!B$46*((100*L110-'Punkteberechnung Männer'!C$46)/100)^'Punkteberechnung Männer'!D$46),INT('Punkteberechnung Frauen'!B$45*((100*L110-'Punkteberechnung Frauen'!C$45)/100)^'Punkteberechnung Frauen'!D$45)))</f>
        <v/>
      </c>
      <c r="N110" s="177"/>
      <c r="O110" s="61" t="str">
        <f>IF(N110="","",IF($E110="K",INT('Punkteberechnung Männer'!B$42*((100*N110-'Punkteberechnung Männer'!C$42)/100)^'Punkteberechnung Männer'!D$42),INT('Punkteberechnung Frauen'!B$41*((100*N110-'Punkteberechnung Frauen'!C$41)/100)^'Punkteberechnung Frauen'!D$41)))</f>
        <v/>
      </c>
      <c r="P110" s="177"/>
      <c r="Q110" s="61" t="str">
        <f>IF(P110="","",IF($E110="K",INT('Punkteberechnung Männer'!B$47*((100*P110-'Punkteberechnung Männer'!C$47)/100)^'Punkteberechnung Männer'!D$47),INT('Punkteberechnung Frauen'!B$46*((100*P110-'Punkteberechnung Frauen'!C$46)/100)^'Punkteberechnung Frauen'!D$46)))</f>
        <v/>
      </c>
      <c r="R110" s="177"/>
      <c r="S110" s="61" t="str">
        <f>IF(R110="","",IF($E110="K",INT('Punkteberechnung Männer'!B$48*((100*R110-'Punkteberechnung Männer'!C$48)/100)^'Punkteberechnung Männer'!D$48),INT('Punkteberechnung Frauen'!B$47*((100*R110-'Punkteberechnung Frauen'!C$47)/100)^'Punkteberechnung Frauen'!D$47)))</f>
        <v/>
      </c>
      <c r="T110" s="243"/>
      <c r="U110" s="61" t="str">
        <f>IF(T110="","",IF($E110="K",INT('Punkteberechnung Männer'!B$20*(('Punkteberechnung Männer'!C$20-V110)/100)^'Punkteberechnung Männer'!D$20),INT('Punkteberechnung Frauen'!B$20*(('Punkteberechnung Frauen'!C$20-V110)/100)^'Punkteberechnung Frauen'!D$20)))</f>
        <v/>
      </c>
      <c r="V110" s="253">
        <f t="shared" si="2"/>
        <v>0</v>
      </c>
      <c r="W110" s="32">
        <f t="shared" si="3"/>
        <v>0</v>
      </c>
      <c r="X110" s="39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40"/>
    </row>
    <row r="111" spans="1:58" s="41" customFormat="1" x14ac:dyDescent="0.2">
      <c r="A111" s="43"/>
      <c r="B111" s="234"/>
      <c r="C111" s="27"/>
      <c r="D111" s="239"/>
      <c r="E111" s="236"/>
      <c r="F111" s="176"/>
      <c r="G111" s="61" t="str">
        <f>IF(F111="","",IF($E111="K",INT('Punkteberechnung Männer'!B$13*(('Punkteberechnung Männer'!C$13-100*F111)/100)^'Punkteberechnung Männer'!$D$13),INT('Punkteberechnung Frauen'!B$13*(('Punkteberechnung Frauen'!C$13-100*F111)/100)^'Punkteberechnung Frauen'!$D$13)))</f>
        <v/>
      </c>
      <c r="H111" s="177"/>
      <c r="I111" s="61" t="str">
        <f>IF(H111="","",IF($E111="K",INT('Punkteberechnung Männer'!B$40*((100*H111-'Punkteberechnung Männer'!C$40)/100)^'Punkteberechnung Männer'!D$40),INT('Punkteberechnung Frauen'!B$39*((100*H111-'Punkteberechnung Frauen'!C$39)/100)^'Punkteberechnung Frauen'!D$39)))</f>
        <v/>
      </c>
      <c r="J111" s="177"/>
      <c r="K111" s="61" t="str">
        <f>IF(J111="","",IF($E111="K",INT('Punkteberechnung Männer'!B$38*((100*J111-'Punkteberechnung Männer'!C$38)/100)^'Punkteberechnung Männer'!D$38),INT('Punkteberechnung Frauen'!B$37*((100*J111-'Punkteberechnung Frauen'!C$37)/100)^'Punkteberechnung Frauen'!D$37)))</f>
        <v/>
      </c>
      <c r="L111" s="177"/>
      <c r="M111" s="61" t="str">
        <f>IF(L111="","",IF($E111="K",INT('Punkteberechnung Männer'!B$46*((100*L111-'Punkteberechnung Männer'!C$46)/100)^'Punkteberechnung Männer'!D$46),INT('Punkteberechnung Frauen'!B$45*((100*L111-'Punkteberechnung Frauen'!C$45)/100)^'Punkteberechnung Frauen'!D$45)))</f>
        <v/>
      </c>
      <c r="N111" s="177"/>
      <c r="O111" s="61" t="str">
        <f>IF(N111="","",IF($E111="K",INT('Punkteberechnung Männer'!B$42*((100*N111-'Punkteberechnung Männer'!C$42)/100)^'Punkteberechnung Männer'!D$42),INT('Punkteberechnung Frauen'!B$41*((100*N111-'Punkteberechnung Frauen'!C$41)/100)^'Punkteberechnung Frauen'!D$41)))</f>
        <v/>
      </c>
      <c r="P111" s="177"/>
      <c r="Q111" s="61" t="str">
        <f>IF(P111="","",IF($E111="K",INT('Punkteberechnung Männer'!B$47*((100*P111-'Punkteberechnung Männer'!C$47)/100)^'Punkteberechnung Männer'!D$47),INT('Punkteberechnung Frauen'!B$46*((100*P111-'Punkteberechnung Frauen'!C$46)/100)^'Punkteberechnung Frauen'!D$46)))</f>
        <v/>
      </c>
      <c r="R111" s="177"/>
      <c r="S111" s="61" t="str">
        <f>IF(R111="","",IF($E111="K",INT('Punkteberechnung Männer'!B$48*((100*R111-'Punkteberechnung Männer'!C$48)/100)^'Punkteberechnung Männer'!D$48),INT('Punkteberechnung Frauen'!B$47*((100*R111-'Punkteberechnung Frauen'!C$47)/100)^'Punkteberechnung Frauen'!D$47)))</f>
        <v/>
      </c>
      <c r="T111" s="243"/>
      <c r="U111" s="61" t="str">
        <f>IF(T111="","",IF($E111="K",INT('Punkteberechnung Männer'!B$20*(('Punkteberechnung Männer'!C$20-V111)/100)^'Punkteberechnung Männer'!D$20),INT('Punkteberechnung Frauen'!B$20*(('Punkteberechnung Frauen'!C$20-V111)/100)^'Punkteberechnung Frauen'!D$20)))</f>
        <v/>
      </c>
      <c r="V111" s="253">
        <f t="shared" si="2"/>
        <v>0</v>
      </c>
      <c r="W111" s="32">
        <f t="shared" si="3"/>
        <v>0</v>
      </c>
      <c r="X111" s="39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40"/>
    </row>
    <row r="112" spans="1:58" s="41" customFormat="1" x14ac:dyDescent="0.2">
      <c r="A112" s="43"/>
      <c r="B112" s="234"/>
      <c r="C112" s="27"/>
      <c r="D112" s="239"/>
      <c r="E112" s="236"/>
      <c r="F112" s="176"/>
      <c r="G112" s="61" t="str">
        <f>IF(F112="","",IF($E112="K",INT('Punkteberechnung Männer'!B$13*(('Punkteberechnung Männer'!C$13-100*F112)/100)^'Punkteberechnung Männer'!$D$13),INT('Punkteberechnung Frauen'!B$13*(('Punkteberechnung Frauen'!C$13-100*F112)/100)^'Punkteberechnung Frauen'!$D$13)))</f>
        <v/>
      </c>
      <c r="H112" s="177"/>
      <c r="I112" s="61" t="str">
        <f>IF(H112="","",IF($E112="K",INT('Punkteberechnung Männer'!B$40*((100*H112-'Punkteberechnung Männer'!C$40)/100)^'Punkteberechnung Männer'!D$40),INT('Punkteberechnung Frauen'!B$39*((100*H112-'Punkteberechnung Frauen'!C$39)/100)^'Punkteberechnung Frauen'!D$39)))</f>
        <v/>
      </c>
      <c r="J112" s="177"/>
      <c r="K112" s="61" t="str">
        <f>IF(J112="","",IF($E112="K",INT('Punkteberechnung Männer'!B$38*((100*J112-'Punkteberechnung Männer'!C$38)/100)^'Punkteberechnung Männer'!D$38),INT('Punkteberechnung Frauen'!B$37*((100*J112-'Punkteberechnung Frauen'!C$37)/100)^'Punkteberechnung Frauen'!D$37)))</f>
        <v/>
      </c>
      <c r="L112" s="177"/>
      <c r="M112" s="61" t="str">
        <f>IF(L112="","",IF($E112="K",INT('Punkteberechnung Männer'!B$46*((100*L112-'Punkteberechnung Männer'!C$46)/100)^'Punkteberechnung Männer'!D$46),INT('Punkteberechnung Frauen'!B$45*((100*L112-'Punkteberechnung Frauen'!C$45)/100)^'Punkteberechnung Frauen'!D$45)))</f>
        <v/>
      </c>
      <c r="N112" s="177"/>
      <c r="O112" s="61" t="str">
        <f>IF(N112="","",IF($E112="K",INT('Punkteberechnung Männer'!B$42*((100*N112-'Punkteberechnung Männer'!C$42)/100)^'Punkteberechnung Männer'!D$42),INT('Punkteberechnung Frauen'!B$41*((100*N112-'Punkteberechnung Frauen'!C$41)/100)^'Punkteberechnung Frauen'!D$41)))</f>
        <v/>
      </c>
      <c r="P112" s="177"/>
      <c r="Q112" s="61" t="str">
        <f>IF(P112="","",IF($E112="K",INT('Punkteberechnung Männer'!B$47*((100*P112-'Punkteberechnung Männer'!C$47)/100)^'Punkteberechnung Männer'!D$47),INT('Punkteberechnung Frauen'!B$46*((100*P112-'Punkteberechnung Frauen'!C$46)/100)^'Punkteberechnung Frauen'!D$46)))</f>
        <v/>
      </c>
      <c r="R112" s="177"/>
      <c r="S112" s="61" t="str">
        <f>IF(R112="","",IF($E112="K",INT('Punkteberechnung Männer'!B$48*((100*R112-'Punkteberechnung Männer'!C$48)/100)^'Punkteberechnung Männer'!D$48),INT('Punkteberechnung Frauen'!B$47*((100*R112-'Punkteberechnung Frauen'!C$47)/100)^'Punkteberechnung Frauen'!D$47)))</f>
        <v/>
      </c>
      <c r="T112" s="243"/>
      <c r="U112" s="61" t="str">
        <f>IF(T112="","",IF($E112="K",INT('Punkteberechnung Männer'!B$20*(('Punkteberechnung Männer'!C$20-V112)/100)^'Punkteberechnung Männer'!D$20),INT('Punkteberechnung Frauen'!B$20*(('Punkteberechnung Frauen'!C$20-V112)/100)^'Punkteberechnung Frauen'!D$20)))</f>
        <v/>
      </c>
      <c r="V112" s="253">
        <f t="shared" si="2"/>
        <v>0</v>
      </c>
      <c r="W112" s="32">
        <f t="shared" si="3"/>
        <v>0</v>
      </c>
      <c r="X112" s="46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40"/>
    </row>
    <row r="113" spans="1:59" ht="14.25" x14ac:dyDescent="0.2">
      <c r="A113" s="43"/>
      <c r="B113" s="234"/>
      <c r="C113" s="27"/>
      <c r="D113" s="239"/>
      <c r="E113" s="236"/>
      <c r="F113" s="176"/>
      <c r="G113" s="61" t="str">
        <f>IF(F113="","",IF($E113="K",INT('Punkteberechnung Männer'!B$13*(('Punkteberechnung Männer'!C$13-100*F113)/100)^'Punkteberechnung Männer'!$D$13),INT('Punkteberechnung Frauen'!B$13*(('Punkteberechnung Frauen'!C$13-100*F113)/100)^'Punkteberechnung Frauen'!$D$13)))</f>
        <v/>
      </c>
      <c r="H113" s="177"/>
      <c r="I113" s="61" t="str">
        <f>IF(H113="","",IF($E113="K",INT('Punkteberechnung Männer'!B$40*((100*H113-'Punkteberechnung Männer'!C$40)/100)^'Punkteberechnung Männer'!D$40),INT('Punkteberechnung Frauen'!B$39*((100*H113-'Punkteberechnung Frauen'!C$39)/100)^'Punkteberechnung Frauen'!D$39)))</f>
        <v/>
      </c>
      <c r="J113" s="177"/>
      <c r="K113" s="61" t="str">
        <f>IF(J113="","",IF($E113="K",INT('Punkteberechnung Männer'!B$38*((100*J113-'Punkteberechnung Männer'!C$38)/100)^'Punkteberechnung Männer'!D$38),INT('Punkteberechnung Frauen'!B$37*((100*J113-'Punkteberechnung Frauen'!C$37)/100)^'Punkteberechnung Frauen'!D$37)))</f>
        <v/>
      </c>
      <c r="L113" s="177"/>
      <c r="M113" s="61" t="str">
        <f>IF(L113="","",IF($E113="K",INT('Punkteberechnung Männer'!B$46*((100*L113-'Punkteberechnung Männer'!C$46)/100)^'Punkteberechnung Männer'!D$46),INT('Punkteberechnung Frauen'!B$45*((100*L113-'Punkteberechnung Frauen'!C$45)/100)^'Punkteberechnung Frauen'!D$45)))</f>
        <v/>
      </c>
      <c r="N113" s="177"/>
      <c r="O113" s="61" t="str">
        <f>IF(N113="","",IF($E113="K",INT('Punkteberechnung Männer'!B$42*((100*N113-'Punkteberechnung Männer'!C$42)/100)^'Punkteberechnung Männer'!D$42),INT('Punkteberechnung Frauen'!B$41*((100*N113-'Punkteberechnung Frauen'!C$41)/100)^'Punkteberechnung Frauen'!D$41)))</f>
        <v/>
      </c>
      <c r="P113" s="177"/>
      <c r="Q113" s="61" t="str">
        <f>IF(P113="","",IF($E113="K",INT('Punkteberechnung Männer'!B$47*((100*P113-'Punkteberechnung Männer'!C$47)/100)^'Punkteberechnung Männer'!D$47),INT('Punkteberechnung Frauen'!B$46*((100*P113-'Punkteberechnung Frauen'!C$46)/100)^'Punkteberechnung Frauen'!D$46)))</f>
        <v/>
      </c>
      <c r="R113" s="177"/>
      <c r="S113" s="61" t="str">
        <f>IF(R113="","",IF($E113="K",INT('Punkteberechnung Männer'!B$48*((100*R113-'Punkteberechnung Männer'!C$48)/100)^'Punkteberechnung Männer'!D$48),INT('Punkteberechnung Frauen'!B$47*((100*R113-'Punkteberechnung Frauen'!C$47)/100)^'Punkteberechnung Frauen'!D$47)))</f>
        <v/>
      </c>
      <c r="T113" s="243"/>
      <c r="U113" s="61" t="str">
        <f>IF(T113="","",IF($E113="K",INT('Punkteberechnung Männer'!B$20*(('Punkteberechnung Männer'!C$20-V113)/100)^'Punkteberechnung Männer'!D$20),INT('Punkteberechnung Frauen'!B$20*(('Punkteberechnung Frauen'!C$20-V113)/100)^'Punkteberechnung Frauen'!D$20)))</f>
        <v/>
      </c>
      <c r="V113" s="253">
        <f t="shared" si="2"/>
        <v>0</v>
      </c>
      <c r="W113" s="32">
        <f t="shared" si="3"/>
        <v>0</v>
      </c>
      <c r="X113" s="46"/>
      <c r="BF113" s="14"/>
      <c r="BG113" s="16"/>
    </row>
    <row r="114" spans="1:59" ht="14.25" x14ac:dyDescent="0.2">
      <c r="A114" s="43"/>
      <c r="B114" s="234"/>
      <c r="C114" s="27"/>
      <c r="D114" s="239"/>
      <c r="E114" s="236"/>
      <c r="F114" s="176"/>
      <c r="G114" s="61" t="str">
        <f>IF(F114="","",IF($E114="K",INT('Punkteberechnung Männer'!B$13*(('Punkteberechnung Männer'!C$13-100*F114)/100)^'Punkteberechnung Männer'!$D$13),INT('Punkteberechnung Frauen'!B$13*(('Punkteberechnung Frauen'!C$13-100*F114)/100)^'Punkteberechnung Frauen'!$D$13)))</f>
        <v/>
      </c>
      <c r="H114" s="177"/>
      <c r="I114" s="61" t="str">
        <f>IF(H114="","",IF($E114="K",INT('Punkteberechnung Männer'!B$40*((100*H114-'Punkteberechnung Männer'!C$40)/100)^'Punkteberechnung Männer'!D$40),INT('Punkteberechnung Frauen'!B$39*((100*H114-'Punkteberechnung Frauen'!C$39)/100)^'Punkteberechnung Frauen'!D$39)))</f>
        <v/>
      </c>
      <c r="J114" s="177"/>
      <c r="K114" s="61" t="str">
        <f>IF(J114="","",IF($E114="K",INT('Punkteberechnung Männer'!B$38*((100*J114-'Punkteberechnung Männer'!C$38)/100)^'Punkteberechnung Männer'!D$38),INT('Punkteberechnung Frauen'!B$37*((100*J114-'Punkteberechnung Frauen'!C$37)/100)^'Punkteberechnung Frauen'!D$37)))</f>
        <v/>
      </c>
      <c r="L114" s="177"/>
      <c r="M114" s="61" t="str">
        <f>IF(L114="","",IF($E114="K",INT('Punkteberechnung Männer'!B$46*((100*L114-'Punkteberechnung Männer'!C$46)/100)^'Punkteberechnung Männer'!D$46),INT('Punkteberechnung Frauen'!B$45*((100*L114-'Punkteberechnung Frauen'!C$45)/100)^'Punkteberechnung Frauen'!D$45)))</f>
        <v/>
      </c>
      <c r="N114" s="177"/>
      <c r="O114" s="61" t="str">
        <f>IF(N114="","",IF($E114="K",INT('Punkteberechnung Männer'!B$42*((100*N114-'Punkteberechnung Männer'!C$42)/100)^'Punkteberechnung Männer'!D$42),INT('Punkteberechnung Frauen'!B$41*((100*N114-'Punkteberechnung Frauen'!C$41)/100)^'Punkteberechnung Frauen'!D$41)))</f>
        <v/>
      </c>
      <c r="P114" s="177"/>
      <c r="Q114" s="61" t="str">
        <f>IF(P114="","",IF($E114="K",INT('Punkteberechnung Männer'!B$47*((100*P114-'Punkteberechnung Männer'!C$47)/100)^'Punkteberechnung Männer'!D$47),INT('Punkteberechnung Frauen'!B$46*((100*P114-'Punkteberechnung Frauen'!C$46)/100)^'Punkteberechnung Frauen'!D$46)))</f>
        <v/>
      </c>
      <c r="R114" s="177"/>
      <c r="S114" s="61" t="str">
        <f>IF(R114="","",IF($E114="K",INT('Punkteberechnung Männer'!B$48*((100*R114-'Punkteberechnung Männer'!C$48)/100)^'Punkteberechnung Männer'!D$48),INT('Punkteberechnung Frauen'!B$47*((100*R114-'Punkteberechnung Frauen'!C$47)/100)^'Punkteberechnung Frauen'!D$47)))</f>
        <v/>
      </c>
      <c r="T114" s="243"/>
      <c r="U114" s="61" t="str">
        <f>IF(T114="","",IF($E114="K",INT('Punkteberechnung Männer'!B$20*(('Punkteberechnung Männer'!C$20-V114)/100)^'Punkteberechnung Männer'!D$20),INT('Punkteberechnung Frauen'!B$20*(('Punkteberechnung Frauen'!C$20-V114)/100)^'Punkteberechnung Frauen'!D$20)))</f>
        <v/>
      </c>
      <c r="V114" s="253">
        <f t="shared" si="2"/>
        <v>0</v>
      </c>
      <c r="W114" s="32">
        <f t="shared" si="3"/>
        <v>0</v>
      </c>
      <c r="X114" s="46"/>
      <c r="BF114" s="14"/>
      <c r="BG114" s="16"/>
    </row>
    <row r="115" spans="1:59" ht="14.25" x14ac:dyDescent="0.2">
      <c r="A115" s="43"/>
      <c r="B115" s="234"/>
      <c r="C115" s="27"/>
      <c r="D115" s="239"/>
      <c r="E115" s="236"/>
      <c r="F115" s="176"/>
      <c r="G115" s="61" t="str">
        <f>IF(F115="","",IF($E115="K",INT('Punkteberechnung Männer'!B$13*(('Punkteberechnung Männer'!C$13-100*F115)/100)^'Punkteberechnung Männer'!$D$13),INT('Punkteberechnung Frauen'!B$13*(('Punkteberechnung Frauen'!C$13-100*F115)/100)^'Punkteberechnung Frauen'!$D$13)))</f>
        <v/>
      </c>
      <c r="H115" s="177"/>
      <c r="I115" s="61" t="str">
        <f>IF(H115="","",IF($E115="K",INT('Punkteberechnung Männer'!B$40*((100*H115-'Punkteberechnung Männer'!C$40)/100)^'Punkteberechnung Männer'!D$40),INT('Punkteberechnung Frauen'!B$39*((100*H115-'Punkteberechnung Frauen'!C$39)/100)^'Punkteberechnung Frauen'!D$39)))</f>
        <v/>
      </c>
      <c r="J115" s="177"/>
      <c r="K115" s="61" t="str">
        <f>IF(J115="","",IF($E115="K",INT('Punkteberechnung Männer'!B$38*((100*J115-'Punkteberechnung Männer'!C$38)/100)^'Punkteberechnung Männer'!D$38),INT('Punkteberechnung Frauen'!B$37*((100*J115-'Punkteberechnung Frauen'!C$37)/100)^'Punkteberechnung Frauen'!D$37)))</f>
        <v/>
      </c>
      <c r="L115" s="177"/>
      <c r="M115" s="61" t="str">
        <f>IF(L115="","",IF($E115="K",INT('Punkteberechnung Männer'!B$46*((100*L115-'Punkteberechnung Männer'!C$46)/100)^'Punkteberechnung Männer'!D$46),INT('Punkteberechnung Frauen'!B$45*((100*L115-'Punkteberechnung Frauen'!C$45)/100)^'Punkteberechnung Frauen'!D$45)))</f>
        <v/>
      </c>
      <c r="N115" s="177"/>
      <c r="O115" s="61" t="str">
        <f>IF(N115="","",IF($E115="K",INT('Punkteberechnung Männer'!B$42*((100*N115-'Punkteberechnung Männer'!C$42)/100)^'Punkteberechnung Männer'!D$42),INT('Punkteberechnung Frauen'!B$41*((100*N115-'Punkteberechnung Frauen'!C$41)/100)^'Punkteberechnung Frauen'!D$41)))</f>
        <v/>
      </c>
      <c r="P115" s="177"/>
      <c r="Q115" s="61" t="str">
        <f>IF(P115="","",IF($E115="K",INT('Punkteberechnung Männer'!B$47*((100*P115-'Punkteberechnung Männer'!C$47)/100)^'Punkteberechnung Männer'!D$47),INT('Punkteberechnung Frauen'!B$46*((100*P115-'Punkteberechnung Frauen'!C$46)/100)^'Punkteberechnung Frauen'!D$46)))</f>
        <v/>
      </c>
      <c r="R115" s="177"/>
      <c r="S115" s="61" t="str">
        <f>IF(R115="","",IF($E115="K",INT('Punkteberechnung Männer'!B$48*((100*R115-'Punkteberechnung Männer'!C$48)/100)^'Punkteberechnung Männer'!D$48),INT('Punkteberechnung Frauen'!B$47*((100*R115-'Punkteberechnung Frauen'!C$47)/100)^'Punkteberechnung Frauen'!D$47)))</f>
        <v/>
      </c>
      <c r="T115" s="243"/>
      <c r="U115" s="61" t="str">
        <f>IF(T115="","",IF($E115="K",INT('Punkteberechnung Männer'!B$20*(('Punkteberechnung Männer'!C$20-V115)/100)^'Punkteberechnung Männer'!D$20),INT('Punkteberechnung Frauen'!B$20*(('Punkteberechnung Frauen'!C$20-V115)/100)^'Punkteberechnung Frauen'!D$20)))</f>
        <v/>
      </c>
      <c r="V115" s="253">
        <f t="shared" si="2"/>
        <v>0</v>
      </c>
      <c r="W115" s="32">
        <f t="shared" si="3"/>
        <v>0</v>
      </c>
      <c r="X115" s="46"/>
      <c r="BF115" s="14"/>
      <c r="BG115" s="16"/>
    </row>
    <row r="116" spans="1:59" ht="14.25" x14ac:dyDescent="0.2">
      <c r="A116" s="43"/>
      <c r="B116" s="234"/>
      <c r="C116" s="27"/>
      <c r="D116" s="239"/>
      <c r="E116" s="236"/>
      <c r="F116" s="176"/>
      <c r="G116" s="61" t="str">
        <f>IF(F116="","",IF($E116="K",INT('Punkteberechnung Männer'!B$13*(('Punkteberechnung Männer'!C$13-100*F116)/100)^'Punkteberechnung Männer'!$D$13),INT('Punkteberechnung Frauen'!B$13*(('Punkteberechnung Frauen'!C$13-100*F116)/100)^'Punkteberechnung Frauen'!$D$13)))</f>
        <v/>
      </c>
      <c r="H116" s="177"/>
      <c r="I116" s="61" t="str">
        <f>IF(H116="","",IF($E116="K",INT('Punkteberechnung Männer'!B$40*((100*H116-'Punkteberechnung Männer'!C$40)/100)^'Punkteberechnung Männer'!D$40),INT('Punkteberechnung Frauen'!B$39*((100*H116-'Punkteberechnung Frauen'!C$39)/100)^'Punkteberechnung Frauen'!D$39)))</f>
        <v/>
      </c>
      <c r="J116" s="177"/>
      <c r="K116" s="61" t="str">
        <f>IF(J116="","",IF($E116="K",INT('Punkteberechnung Männer'!B$38*((100*J116-'Punkteberechnung Männer'!C$38)/100)^'Punkteberechnung Männer'!D$38),INT('Punkteberechnung Frauen'!B$37*((100*J116-'Punkteberechnung Frauen'!C$37)/100)^'Punkteberechnung Frauen'!D$37)))</f>
        <v/>
      </c>
      <c r="L116" s="177"/>
      <c r="M116" s="61" t="str">
        <f>IF(L116="","",IF($E116="K",INT('Punkteberechnung Männer'!B$46*((100*L116-'Punkteberechnung Männer'!C$46)/100)^'Punkteberechnung Männer'!D$46),INT('Punkteberechnung Frauen'!B$45*((100*L116-'Punkteberechnung Frauen'!C$45)/100)^'Punkteberechnung Frauen'!D$45)))</f>
        <v/>
      </c>
      <c r="N116" s="177"/>
      <c r="O116" s="61" t="str">
        <f>IF(N116="","",IF($E116="K",INT('Punkteberechnung Männer'!B$42*((100*N116-'Punkteberechnung Männer'!C$42)/100)^'Punkteberechnung Männer'!D$42),INT('Punkteberechnung Frauen'!B$41*((100*N116-'Punkteberechnung Frauen'!C$41)/100)^'Punkteberechnung Frauen'!D$41)))</f>
        <v/>
      </c>
      <c r="P116" s="177"/>
      <c r="Q116" s="61" t="str">
        <f>IF(P116="","",IF($E116="K",INT('Punkteberechnung Männer'!B$47*((100*P116-'Punkteberechnung Männer'!C$47)/100)^'Punkteberechnung Männer'!D$47),INT('Punkteberechnung Frauen'!B$46*((100*P116-'Punkteberechnung Frauen'!C$46)/100)^'Punkteberechnung Frauen'!D$46)))</f>
        <v/>
      </c>
      <c r="R116" s="177"/>
      <c r="S116" s="61" t="str">
        <f>IF(R116="","",IF($E116="K",INT('Punkteberechnung Männer'!B$48*((100*R116-'Punkteberechnung Männer'!C$48)/100)^'Punkteberechnung Männer'!D$48),INT('Punkteberechnung Frauen'!B$47*((100*R116-'Punkteberechnung Frauen'!C$47)/100)^'Punkteberechnung Frauen'!D$47)))</f>
        <v/>
      </c>
      <c r="T116" s="243"/>
      <c r="U116" s="61" t="str">
        <f>IF(T116="","",IF($E116="K",INT('Punkteberechnung Männer'!B$20*(('Punkteberechnung Männer'!C$20-V116)/100)^'Punkteberechnung Männer'!D$20),INT('Punkteberechnung Frauen'!B$20*(('Punkteberechnung Frauen'!C$20-V116)/100)^'Punkteberechnung Frauen'!D$20)))</f>
        <v/>
      </c>
      <c r="V116" s="253">
        <f t="shared" si="2"/>
        <v>0</v>
      </c>
      <c r="W116" s="32">
        <f t="shared" si="3"/>
        <v>0</v>
      </c>
      <c r="X116" s="46"/>
      <c r="BF116" s="14"/>
      <c r="BG116" s="16"/>
    </row>
    <row r="117" spans="1:59" ht="14.25" x14ac:dyDescent="0.2">
      <c r="A117" s="43"/>
      <c r="B117" s="234"/>
      <c r="C117" s="27"/>
      <c r="D117" s="239"/>
      <c r="E117" s="236"/>
      <c r="F117" s="176"/>
      <c r="G117" s="61" t="str">
        <f>IF(F117="","",IF($E117="K",INT('Punkteberechnung Männer'!B$13*(('Punkteberechnung Männer'!C$13-100*F117)/100)^'Punkteberechnung Männer'!$D$13),INT('Punkteberechnung Frauen'!B$13*(('Punkteberechnung Frauen'!C$13-100*F117)/100)^'Punkteberechnung Frauen'!$D$13)))</f>
        <v/>
      </c>
      <c r="H117" s="177"/>
      <c r="I117" s="61" t="str">
        <f>IF(H117="","",IF($E117="K",INT('Punkteberechnung Männer'!B$40*((100*H117-'Punkteberechnung Männer'!C$40)/100)^'Punkteberechnung Männer'!D$40),INT('Punkteberechnung Frauen'!B$39*((100*H117-'Punkteberechnung Frauen'!C$39)/100)^'Punkteberechnung Frauen'!D$39)))</f>
        <v/>
      </c>
      <c r="J117" s="177"/>
      <c r="K117" s="61" t="str">
        <f>IF(J117="","",IF($E117="K",INT('Punkteberechnung Männer'!B$38*((100*J117-'Punkteberechnung Männer'!C$38)/100)^'Punkteberechnung Männer'!D$38),INT('Punkteberechnung Frauen'!B$37*((100*J117-'Punkteberechnung Frauen'!C$37)/100)^'Punkteberechnung Frauen'!D$37)))</f>
        <v/>
      </c>
      <c r="L117" s="177"/>
      <c r="M117" s="61" t="str">
        <f>IF(L117="","",IF($E117="K",INT('Punkteberechnung Männer'!B$46*((100*L117-'Punkteberechnung Männer'!C$46)/100)^'Punkteberechnung Männer'!D$46),INT('Punkteberechnung Frauen'!B$45*((100*L117-'Punkteberechnung Frauen'!C$45)/100)^'Punkteberechnung Frauen'!D$45)))</f>
        <v/>
      </c>
      <c r="N117" s="177"/>
      <c r="O117" s="61" t="str">
        <f>IF(N117="","",IF($E117="K",INT('Punkteberechnung Männer'!B$42*((100*N117-'Punkteberechnung Männer'!C$42)/100)^'Punkteberechnung Männer'!D$42),INT('Punkteberechnung Frauen'!B$41*((100*N117-'Punkteberechnung Frauen'!C$41)/100)^'Punkteberechnung Frauen'!D$41)))</f>
        <v/>
      </c>
      <c r="P117" s="177"/>
      <c r="Q117" s="61" t="str">
        <f>IF(P117="","",IF($E117="K",INT('Punkteberechnung Männer'!B$47*((100*P117-'Punkteberechnung Männer'!C$47)/100)^'Punkteberechnung Männer'!D$47),INT('Punkteberechnung Frauen'!B$46*((100*P117-'Punkteberechnung Frauen'!C$46)/100)^'Punkteberechnung Frauen'!D$46)))</f>
        <v/>
      </c>
      <c r="R117" s="177"/>
      <c r="S117" s="61" t="str">
        <f>IF(R117="","",IF($E117="K",INT('Punkteberechnung Männer'!B$48*((100*R117-'Punkteberechnung Männer'!C$48)/100)^'Punkteberechnung Männer'!D$48),INT('Punkteberechnung Frauen'!B$47*((100*R117-'Punkteberechnung Frauen'!C$47)/100)^'Punkteberechnung Frauen'!D$47)))</f>
        <v/>
      </c>
      <c r="T117" s="243"/>
      <c r="U117" s="61" t="str">
        <f>IF(T117="","",IF($E117="K",INT('Punkteberechnung Männer'!B$20*(('Punkteberechnung Männer'!C$20-V117)/100)^'Punkteberechnung Männer'!D$20),INT('Punkteberechnung Frauen'!B$20*(('Punkteberechnung Frauen'!C$20-V117)/100)^'Punkteberechnung Frauen'!D$20)))</f>
        <v/>
      </c>
      <c r="V117" s="253">
        <f t="shared" si="2"/>
        <v>0</v>
      </c>
      <c r="W117" s="32">
        <f t="shared" si="3"/>
        <v>0</v>
      </c>
      <c r="X117" s="46"/>
      <c r="BF117" s="14"/>
      <c r="BG117" s="16"/>
    </row>
    <row r="118" spans="1:59" ht="14.25" x14ac:dyDescent="0.2">
      <c r="A118" s="43"/>
      <c r="B118" s="234"/>
      <c r="C118" s="27"/>
      <c r="D118" s="239"/>
      <c r="E118" s="236"/>
      <c r="F118" s="176"/>
      <c r="G118" s="61" t="str">
        <f>IF(F118="","",IF($E118="K",INT('Punkteberechnung Männer'!B$13*(('Punkteberechnung Männer'!C$13-100*F118)/100)^'Punkteberechnung Männer'!$D$13),INT('Punkteberechnung Frauen'!B$13*(('Punkteberechnung Frauen'!C$13-100*F118)/100)^'Punkteberechnung Frauen'!$D$13)))</f>
        <v/>
      </c>
      <c r="H118" s="177"/>
      <c r="I118" s="61" t="str">
        <f>IF(H118="","",IF($E118="K",INT('Punkteberechnung Männer'!B$40*((100*H118-'Punkteberechnung Männer'!C$40)/100)^'Punkteberechnung Männer'!D$40),INT('Punkteberechnung Frauen'!B$39*((100*H118-'Punkteberechnung Frauen'!C$39)/100)^'Punkteberechnung Frauen'!D$39)))</f>
        <v/>
      </c>
      <c r="J118" s="177"/>
      <c r="K118" s="61" t="str">
        <f>IF(J118="","",IF($E118="K",INT('Punkteberechnung Männer'!B$38*((100*J118-'Punkteberechnung Männer'!C$38)/100)^'Punkteberechnung Männer'!D$38),INT('Punkteberechnung Frauen'!B$37*((100*J118-'Punkteberechnung Frauen'!C$37)/100)^'Punkteberechnung Frauen'!D$37)))</f>
        <v/>
      </c>
      <c r="L118" s="177"/>
      <c r="M118" s="61" t="str">
        <f>IF(L118="","",IF($E118="K",INT('Punkteberechnung Männer'!B$46*((100*L118-'Punkteberechnung Männer'!C$46)/100)^'Punkteberechnung Männer'!D$46),INT('Punkteberechnung Frauen'!B$45*((100*L118-'Punkteberechnung Frauen'!C$45)/100)^'Punkteberechnung Frauen'!D$45)))</f>
        <v/>
      </c>
      <c r="N118" s="177"/>
      <c r="O118" s="61" t="str">
        <f>IF(N118="","",IF($E118="K",INT('Punkteberechnung Männer'!B$42*((100*N118-'Punkteberechnung Männer'!C$42)/100)^'Punkteberechnung Männer'!D$42),INT('Punkteberechnung Frauen'!B$41*((100*N118-'Punkteberechnung Frauen'!C$41)/100)^'Punkteberechnung Frauen'!D$41)))</f>
        <v/>
      </c>
      <c r="P118" s="177"/>
      <c r="Q118" s="61" t="str">
        <f>IF(P118="","",IF($E118="K",INT('Punkteberechnung Männer'!B$47*((100*P118-'Punkteberechnung Männer'!C$47)/100)^'Punkteberechnung Männer'!D$47),INT('Punkteberechnung Frauen'!B$46*((100*P118-'Punkteberechnung Frauen'!C$46)/100)^'Punkteberechnung Frauen'!D$46)))</f>
        <v/>
      </c>
      <c r="R118" s="177"/>
      <c r="S118" s="61" t="str">
        <f>IF(R118="","",IF($E118="K",INT('Punkteberechnung Männer'!B$48*((100*R118-'Punkteberechnung Männer'!C$48)/100)^'Punkteberechnung Männer'!D$48),INT('Punkteberechnung Frauen'!B$47*((100*R118-'Punkteberechnung Frauen'!C$47)/100)^'Punkteberechnung Frauen'!D$47)))</f>
        <v/>
      </c>
      <c r="T118" s="243"/>
      <c r="U118" s="61" t="str">
        <f>IF(T118="","",IF($E118="K",INT('Punkteberechnung Männer'!B$20*(('Punkteberechnung Männer'!C$20-V118)/100)^'Punkteberechnung Männer'!D$20),INT('Punkteberechnung Frauen'!B$20*(('Punkteberechnung Frauen'!C$20-V118)/100)^'Punkteberechnung Frauen'!D$20)))</f>
        <v/>
      </c>
      <c r="V118" s="253">
        <f t="shared" si="2"/>
        <v>0</v>
      </c>
      <c r="W118" s="32">
        <f t="shared" si="3"/>
        <v>0</v>
      </c>
      <c r="X118" s="46"/>
      <c r="BF118" s="14"/>
      <c r="BG118" s="16"/>
    </row>
    <row r="119" spans="1:59" ht="14.25" x14ac:dyDescent="0.2">
      <c r="A119" s="43"/>
      <c r="B119" s="234"/>
      <c r="C119" s="27"/>
      <c r="D119" s="239"/>
      <c r="E119" s="236"/>
      <c r="F119" s="176"/>
      <c r="G119" s="61" t="str">
        <f>IF(F119="","",IF($E119="K",INT('Punkteberechnung Männer'!B$13*(('Punkteberechnung Männer'!C$13-100*F119)/100)^'Punkteberechnung Männer'!$D$13),INT('Punkteberechnung Frauen'!B$13*(('Punkteberechnung Frauen'!C$13-100*F119)/100)^'Punkteberechnung Frauen'!$D$13)))</f>
        <v/>
      </c>
      <c r="H119" s="177"/>
      <c r="I119" s="61" t="str">
        <f>IF(H119="","",IF($E119="K",INT('Punkteberechnung Männer'!B$40*((100*H119-'Punkteberechnung Männer'!C$40)/100)^'Punkteberechnung Männer'!D$40),INT('Punkteberechnung Frauen'!B$39*((100*H119-'Punkteberechnung Frauen'!C$39)/100)^'Punkteberechnung Frauen'!D$39)))</f>
        <v/>
      </c>
      <c r="J119" s="177"/>
      <c r="K119" s="61" t="str">
        <f>IF(J119="","",IF($E119="K",INT('Punkteberechnung Männer'!B$38*((100*J119-'Punkteberechnung Männer'!C$38)/100)^'Punkteberechnung Männer'!D$38),INT('Punkteberechnung Frauen'!B$37*((100*J119-'Punkteberechnung Frauen'!C$37)/100)^'Punkteberechnung Frauen'!D$37)))</f>
        <v/>
      </c>
      <c r="L119" s="177"/>
      <c r="M119" s="61" t="str">
        <f>IF(L119="","",IF($E119="K",INT('Punkteberechnung Männer'!B$46*((100*L119-'Punkteberechnung Männer'!C$46)/100)^'Punkteberechnung Männer'!D$46),INT('Punkteberechnung Frauen'!B$45*((100*L119-'Punkteberechnung Frauen'!C$45)/100)^'Punkteberechnung Frauen'!D$45)))</f>
        <v/>
      </c>
      <c r="N119" s="177"/>
      <c r="O119" s="61" t="str">
        <f>IF(N119="","",IF($E119="K",INT('Punkteberechnung Männer'!B$42*((100*N119-'Punkteberechnung Männer'!C$42)/100)^'Punkteberechnung Männer'!D$42),INT('Punkteberechnung Frauen'!B$41*((100*N119-'Punkteberechnung Frauen'!C$41)/100)^'Punkteberechnung Frauen'!D$41)))</f>
        <v/>
      </c>
      <c r="P119" s="177"/>
      <c r="Q119" s="61" t="str">
        <f>IF(P119="","",IF($E119="K",INT('Punkteberechnung Männer'!B$47*((100*P119-'Punkteberechnung Männer'!C$47)/100)^'Punkteberechnung Männer'!D$47),INT('Punkteberechnung Frauen'!B$46*((100*P119-'Punkteberechnung Frauen'!C$46)/100)^'Punkteberechnung Frauen'!D$46)))</f>
        <v/>
      </c>
      <c r="R119" s="177"/>
      <c r="S119" s="61" t="str">
        <f>IF(R119="","",IF($E119="K",INT('Punkteberechnung Männer'!B$48*((100*R119-'Punkteberechnung Männer'!C$48)/100)^'Punkteberechnung Männer'!D$48),INT('Punkteberechnung Frauen'!B$47*((100*R119-'Punkteberechnung Frauen'!C$47)/100)^'Punkteberechnung Frauen'!D$47)))</f>
        <v/>
      </c>
      <c r="T119" s="243"/>
      <c r="U119" s="61" t="str">
        <f>IF(T119="","",IF($E119="K",INT('Punkteberechnung Männer'!B$20*(('Punkteberechnung Männer'!C$20-V119)/100)^'Punkteberechnung Männer'!D$20),INT('Punkteberechnung Frauen'!B$20*(('Punkteberechnung Frauen'!C$20-V119)/100)^'Punkteberechnung Frauen'!D$20)))</f>
        <v/>
      </c>
      <c r="V119" s="253">
        <f t="shared" si="2"/>
        <v>0</v>
      </c>
      <c r="W119" s="32">
        <f t="shared" si="3"/>
        <v>0</v>
      </c>
      <c r="X119" s="46"/>
      <c r="BF119" s="14"/>
      <c r="BG119" s="16"/>
    </row>
    <row r="120" spans="1:59" ht="14.25" x14ac:dyDescent="0.2">
      <c r="A120" s="43"/>
      <c r="B120" s="234"/>
      <c r="C120" s="27"/>
      <c r="D120" s="239"/>
      <c r="E120" s="236"/>
      <c r="F120" s="176"/>
      <c r="G120" s="61" t="str">
        <f>IF(F120="","",IF($E120="K",INT('Punkteberechnung Männer'!B$13*(('Punkteberechnung Männer'!C$13-100*F120)/100)^'Punkteberechnung Männer'!$D$13),INT('Punkteberechnung Frauen'!B$13*(('Punkteberechnung Frauen'!C$13-100*F120)/100)^'Punkteberechnung Frauen'!$D$13)))</f>
        <v/>
      </c>
      <c r="H120" s="177"/>
      <c r="I120" s="61" t="str">
        <f>IF(H120="","",IF($E120="K",INT('Punkteberechnung Männer'!B$40*((100*H120-'Punkteberechnung Männer'!C$40)/100)^'Punkteberechnung Männer'!D$40),INT('Punkteberechnung Frauen'!B$39*((100*H120-'Punkteberechnung Frauen'!C$39)/100)^'Punkteberechnung Frauen'!D$39)))</f>
        <v/>
      </c>
      <c r="J120" s="177"/>
      <c r="K120" s="61" t="str">
        <f>IF(J120="","",IF($E120="K",INT('Punkteberechnung Männer'!B$38*((100*J120-'Punkteberechnung Männer'!C$38)/100)^'Punkteberechnung Männer'!D$38),INT('Punkteberechnung Frauen'!B$37*((100*J120-'Punkteberechnung Frauen'!C$37)/100)^'Punkteberechnung Frauen'!D$37)))</f>
        <v/>
      </c>
      <c r="L120" s="177"/>
      <c r="M120" s="61" t="str">
        <f>IF(L120="","",IF($E120="K",INT('Punkteberechnung Männer'!B$46*((100*L120-'Punkteberechnung Männer'!C$46)/100)^'Punkteberechnung Männer'!D$46),INT('Punkteberechnung Frauen'!B$45*((100*L120-'Punkteberechnung Frauen'!C$45)/100)^'Punkteberechnung Frauen'!D$45)))</f>
        <v/>
      </c>
      <c r="N120" s="177"/>
      <c r="O120" s="61" t="str">
        <f>IF(N120="","",IF($E120="K",INT('Punkteberechnung Männer'!B$42*((100*N120-'Punkteberechnung Männer'!C$42)/100)^'Punkteberechnung Männer'!D$42),INT('Punkteberechnung Frauen'!B$41*((100*N120-'Punkteberechnung Frauen'!C$41)/100)^'Punkteberechnung Frauen'!D$41)))</f>
        <v/>
      </c>
      <c r="P120" s="177"/>
      <c r="Q120" s="61" t="str">
        <f>IF(P120="","",IF($E120="K",INT('Punkteberechnung Männer'!B$47*((100*P120-'Punkteberechnung Männer'!C$47)/100)^'Punkteberechnung Männer'!D$47),INT('Punkteberechnung Frauen'!B$46*((100*P120-'Punkteberechnung Frauen'!C$46)/100)^'Punkteberechnung Frauen'!D$46)))</f>
        <v/>
      </c>
      <c r="R120" s="177"/>
      <c r="S120" s="61" t="str">
        <f>IF(R120="","",IF($E120="K",INT('Punkteberechnung Männer'!B$48*((100*R120-'Punkteberechnung Männer'!C$48)/100)^'Punkteberechnung Männer'!D$48),INT('Punkteberechnung Frauen'!B$47*((100*R120-'Punkteberechnung Frauen'!C$47)/100)^'Punkteberechnung Frauen'!D$47)))</f>
        <v/>
      </c>
      <c r="T120" s="243"/>
      <c r="U120" s="61" t="str">
        <f>IF(T120="","",IF($E120="K",INT('Punkteberechnung Männer'!B$20*(('Punkteberechnung Männer'!C$20-V120)/100)^'Punkteberechnung Männer'!D$20),INT('Punkteberechnung Frauen'!B$20*(('Punkteberechnung Frauen'!C$20-V120)/100)^'Punkteberechnung Frauen'!D$20)))</f>
        <v/>
      </c>
      <c r="V120" s="253">
        <f t="shared" si="2"/>
        <v>0</v>
      </c>
      <c r="W120" s="32">
        <f t="shared" si="3"/>
        <v>0</v>
      </c>
      <c r="X120" s="46"/>
      <c r="BF120" s="14"/>
      <c r="BG120" s="16"/>
    </row>
    <row r="121" spans="1:59" ht="14.25" x14ac:dyDescent="0.2">
      <c r="A121" s="43"/>
      <c r="B121" s="234"/>
      <c r="C121" s="27"/>
      <c r="D121" s="239"/>
      <c r="E121" s="236"/>
      <c r="F121" s="176"/>
      <c r="G121" s="61" t="str">
        <f>IF(F121="","",IF($E121="K",INT('Punkteberechnung Männer'!B$13*(('Punkteberechnung Männer'!C$13-100*F121)/100)^'Punkteberechnung Männer'!$D$13),INT('Punkteberechnung Frauen'!B$13*(('Punkteberechnung Frauen'!C$13-100*F121)/100)^'Punkteberechnung Frauen'!$D$13)))</f>
        <v/>
      </c>
      <c r="H121" s="177"/>
      <c r="I121" s="61" t="str">
        <f>IF(H121="","",IF($E121="K",INT('Punkteberechnung Männer'!B$40*((100*H121-'Punkteberechnung Männer'!C$40)/100)^'Punkteberechnung Männer'!D$40),INT('Punkteberechnung Frauen'!B$39*((100*H121-'Punkteberechnung Frauen'!C$39)/100)^'Punkteberechnung Frauen'!D$39)))</f>
        <v/>
      </c>
      <c r="J121" s="177"/>
      <c r="K121" s="61" t="str">
        <f>IF(J121="","",IF($E121="K",INT('Punkteberechnung Männer'!B$38*((100*J121-'Punkteberechnung Männer'!C$38)/100)^'Punkteberechnung Männer'!D$38),INT('Punkteberechnung Frauen'!B$37*((100*J121-'Punkteberechnung Frauen'!C$37)/100)^'Punkteberechnung Frauen'!D$37)))</f>
        <v/>
      </c>
      <c r="L121" s="177"/>
      <c r="M121" s="61" t="str">
        <f>IF(L121="","",IF($E121="K",INT('Punkteberechnung Männer'!B$46*((100*L121-'Punkteberechnung Männer'!C$46)/100)^'Punkteberechnung Männer'!D$46),INT('Punkteberechnung Frauen'!B$45*((100*L121-'Punkteberechnung Frauen'!C$45)/100)^'Punkteberechnung Frauen'!D$45)))</f>
        <v/>
      </c>
      <c r="N121" s="177"/>
      <c r="O121" s="61" t="str">
        <f>IF(N121="","",IF($E121="K",INT('Punkteberechnung Männer'!B$42*((100*N121-'Punkteberechnung Männer'!C$42)/100)^'Punkteberechnung Männer'!D$42),INT('Punkteberechnung Frauen'!B$41*((100*N121-'Punkteberechnung Frauen'!C$41)/100)^'Punkteberechnung Frauen'!D$41)))</f>
        <v/>
      </c>
      <c r="P121" s="177"/>
      <c r="Q121" s="61" t="str">
        <f>IF(P121="","",IF($E121="K",INT('Punkteberechnung Männer'!B$47*((100*P121-'Punkteberechnung Männer'!C$47)/100)^'Punkteberechnung Männer'!D$47),INT('Punkteberechnung Frauen'!B$46*((100*P121-'Punkteberechnung Frauen'!C$46)/100)^'Punkteberechnung Frauen'!D$46)))</f>
        <v/>
      </c>
      <c r="R121" s="177"/>
      <c r="S121" s="61" t="str">
        <f>IF(R121="","",IF($E121="K",INT('Punkteberechnung Männer'!B$48*((100*R121-'Punkteberechnung Männer'!C$48)/100)^'Punkteberechnung Männer'!D$48),INT('Punkteberechnung Frauen'!B$47*((100*R121-'Punkteberechnung Frauen'!C$47)/100)^'Punkteberechnung Frauen'!D$47)))</f>
        <v/>
      </c>
      <c r="T121" s="243"/>
      <c r="U121" s="61" t="str">
        <f>IF(T121="","",IF($E121="K",INT('Punkteberechnung Männer'!B$20*(('Punkteberechnung Männer'!C$20-V121)/100)^'Punkteberechnung Männer'!D$20),INT('Punkteberechnung Frauen'!B$20*(('Punkteberechnung Frauen'!C$20-V121)/100)^'Punkteberechnung Frauen'!D$20)))</f>
        <v/>
      </c>
      <c r="V121" s="253">
        <f t="shared" si="2"/>
        <v>0</v>
      </c>
      <c r="W121" s="32">
        <f t="shared" si="3"/>
        <v>0</v>
      </c>
      <c r="X121" s="46"/>
      <c r="BF121" s="14"/>
      <c r="BG121" s="16"/>
    </row>
    <row r="122" spans="1:59" ht="14.25" x14ac:dyDescent="0.2">
      <c r="A122" s="43"/>
      <c r="B122" s="234"/>
      <c r="C122" s="27"/>
      <c r="D122" s="239"/>
      <c r="E122" s="236"/>
      <c r="F122" s="176"/>
      <c r="G122" s="61" t="str">
        <f>IF(F122="","",IF($E122="K",INT('Punkteberechnung Männer'!B$13*(('Punkteberechnung Männer'!C$13-100*F122)/100)^'Punkteberechnung Männer'!$D$13),INT('Punkteberechnung Frauen'!B$13*(('Punkteberechnung Frauen'!C$13-100*F122)/100)^'Punkteberechnung Frauen'!$D$13)))</f>
        <v/>
      </c>
      <c r="H122" s="177"/>
      <c r="I122" s="61" t="str">
        <f>IF(H122="","",IF($E122="K",INT('Punkteberechnung Männer'!B$40*((100*H122-'Punkteberechnung Männer'!C$40)/100)^'Punkteberechnung Männer'!D$40),INT('Punkteberechnung Frauen'!B$39*((100*H122-'Punkteberechnung Frauen'!C$39)/100)^'Punkteberechnung Frauen'!D$39)))</f>
        <v/>
      </c>
      <c r="J122" s="177"/>
      <c r="K122" s="61" t="str">
        <f>IF(J122="","",IF($E122="K",INT('Punkteberechnung Männer'!B$38*((100*J122-'Punkteberechnung Männer'!C$38)/100)^'Punkteberechnung Männer'!D$38),INT('Punkteberechnung Frauen'!B$37*((100*J122-'Punkteberechnung Frauen'!C$37)/100)^'Punkteberechnung Frauen'!D$37)))</f>
        <v/>
      </c>
      <c r="L122" s="177"/>
      <c r="M122" s="61" t="str">
        <f>IF(L122="","",IF($E122="K",INT('Punkteberechnung Männer'!B$46*((100*L122-'Punkteberechnung Männer'!C$46)/100)^'Punkteberechnung Männer'!D$46),INT('Punkteberechnung Frauen'!B$45*((100*L122-'Punkteberechnung Frauen'!C$45)/100)^'Punkteberechnung Frauen'!D$45)))</f>
        <v/>
      </c>
      <c r="N122" s="177"/>
      <c r="O122" s="61" t="str">
        <f>IF(N122="","",IF($E122="K",INT('Punkteberechnung Männer'!B$42*((100*N122-'Punkteberechnung Männer'!C$42)/100)^'Punkteberechnung Männer'!D$42),INT('Punkteberechnung Frauen'!B$41*((100*N122-'Punkteberechnung Frauen'!C$41)/100)^'Punkteberechnung Frauen'!D$41)))</f>
        <v/>
      </c>
      <c r="P122" s="177"/>
      <c r="Q122" s="61" t="str">
        <f>IF(P122="","",IF($E122="K",INT('Punkteberechnung Männer'!B$47*((100*P122-'Punkteberechnung Männer'!C$47)/100)^'Punkteberechnung Männer'!D$47),INT('Punkteberechnung Frauen'!B$46*((100*P122-'Punkteberechnung Frauen'!C$46)/100)^'Punkteberechnung Frauen'!D$46)))</f>
        <v/>
      </c>
      <c r="R122" s="177"/>
      <c r="S122" s="61" t="str">
        <f>IF(R122="","",IF($E122="K",INT('Punkteberechnung Männer'!B$48*((100*R122-'Punkteberechnung Männer'!C$48)/100)^'Punkteberechnung Männer'!D$48),INT('Punkteberechnung Frauen'!B$47*((100*R122-'Punkteberechnung Frauen'!C$47)/100)^'Punkteberechnung Frauen'!D$47)))</f>
        <v/>
      </c>
      <c r="T122" s="243"/>
      <c r="U122" s="61" t="str">
        <f>IF(T122="","",IF($E122="K",INT('Punkteberechnung Männer'!B$20*(('Punkteberechnung Männer'!C$20-V122)/100)^'Punkteberechnung Männer'!D$20),INT('Punkteberechnung Frauen'!B$20*(('Punkteberechnung Frauen'!C$20-V122)/100)^'Punkteberechnung Frauen'!D$20)))</f>
        <v/>
      </c>
      <c r="V122" s="253">
        <f t="shared" si="2"/>
        <v>0</v>
      </c>
      <c r="W122" s="32">
        <f t="shared" si="3"/>
        <v>0</v>
      </c>
      <c r="X122" s="46"/>
      <c r="BF122" s="14"/>
      <c r="BG122" s="16"/>
    </row>
    <row r="123" spans="1:59" ht="14.25" x14ac:dyDescent="0.2">
      <c r="A123" s="31"/>
      <c r="B123" s="234"/>
      <c r="C123" s="27"/>
      <c r="D123" s="239"/>
      <c r="E123" s="236"/>
      <c r="F123" s="176"/>
      <c r="G123" s="61" t="str">
        <f>IF(F123="","",IF($E123="K",INT('Punkteberechnung Männer'!B$13*(('Punkteberechnung Männer'!C$13-100*F123)/100)^'Punkteberechnung Männer'!$D$13),INT('Punkteberechnung Frauen'!B$13*(('Punkteberechnung Frauen'!C$13-100*F123)/100)^'Punkteberechnung Frauen'!$D$13)))</f>
        <v/>
      </c>
      <c r="H123" s="177"/>
      <c r="I123" s="61" t="str">
        <f>IF(H123="","",IF($E123="K",INT('Punkteberechnung Männer'!B$40*((100*H123-'Punkteberechnung Männer'!C$40)/100)^'Punkteberechnung Männer'!D$40),INT('Punkteberechnung Frauen'!B$39*((100*H123-'Punkteberechnung Frauen'!C$39)/100)^'Punkteberechnung Frauen'!D$39)))</f>
        <v/>
      </c>
      <c r="J123" s="177"/>
      <c r="K123" s="61" t="str">
        <f>IF(J123="","",IF($E123="K",INT('Punkteberechnung Männer'!B$38*((100*J123-'Punkteberechnung Männer'!C$38)/100)^'Punkteberechnung Männer'!D$38),INT('Punkteberechnung Frauen'!B$37*((100*J123-'Punkteberechnung Frauen'!C$37)/100)^'Punkteberechnung Frauen'!D$37)))</f>
        <v/>
      </c>
      <c r="L123" s="177"/>
      <c r="M123" s="61" t="str">
        <f>IF(L123="","",IF($E123="K",INT('Punkteberechnung Männer'!B$46*((100*L123-'Punkteberechnung Männer'!C$46)/100)^'Punkteberechnung Männer'!D$46),INT('Punkteberechnung Frauen'!B$45*((100*L123-'Punkteberechnung Frauen'!C$45)/100)^'Punkteberechnung Frauen'!D$45)))</f>
        <v/>
      </c>
      <c r="N123" s="177"/>
      <c r="O123" s="61" t="str">
        <f>IF(N123="","",IF($E123="K",INT('Punkteberechnung Männer'!B$42*((100*N123-'Punkteberechnung Männer'!C$42)/100)^'Punkteberechnung Männer'!D$42),INT('Punkteberechnung Frauen'!B$41*((100*N123-'Punkteberechnung Frauen'!C$41)/100)^'Punkteberechnung Frauen'!D$41)))</f>
        <v/>
      </c>
      <c r="P123" s="177"/>
      <c r="Q123" s="61" t="str">
        <f>IF(P123="","",IF($E123="K",INT('Punkteberechnung Männer'!B$47*((100*P123-'Punkteberechnung Männer'!C$47)/100)^'Punkteberechnung Männer'!D$47),INT('Punkteberechnung Frauen'!B$46*((100*P123-'Punkteberechnung Frauen'!C$46)/100)^'Punkteberechnung Frauen'!D$46)))</f>
        <v/>
      </c>
      <c r="R123" s="177"/>
      <c r="S123" s="61" t="str">
        <f>IF(R123="","",IF($E123="K",INT('Punkteberechnung Männer'!B$48*((100*R123-'Punkteberechnung Männer'!C$48)/100)^'Punkteberechnung Männer'!D$48),INT('Punkteberechnung Frauen'!B$47*((100*R123-'Punkteberechnung Frauen'!C$47)/100)^'Punkteberechnung Frauen'!D$47)))</f>
        <v/>
      </c>
      <c r="T123" s="243"/>
      <c r="U123" s="61" t="str">
        <f>IF(T123="","",IF($E123="K",INT('Punkteberechnung Männer'!B$20*(('Punkteberechnung Männer'!C$20-V123)/100)^'Punkteberechnung Männer'!D$20),INT('Punkteberechnung Frauen'!B$20*(('Punkteberechnung Frauen'!C$20-V123)/100)^'Punkteberechnung Frauen'!D$20)))</f>
        <v/>
      </c>
      <c r="V123" s="253">
        <f t="shared" si="2"/>
        <v>0</v>
      </c>
      <c r="W123" s="32">
        <f t="shared" si="3"/>
        <v>0</v>
      </c>
      <c r="X123" s="46"/>
      <c r="BF123" s="14"/>
      <c r="BG123" s="16"/>
    </row>
    <row r="124" spans="1:59" ht="14.25" x14ac:dyDescent="0.2">
      <c r="A124" s="31"/>
      <c r="B124" s="234"/>
      <c r="C124" s="27"/>
      <c r="D124" s="239"/>
      <c r="E124" s="236"/>
      <c r="F124" s="176"/>
      <c r="G124" s="61" t="str">
        <f>IF(F124="","",IF($E124="K",INT('Punkteberechnung Männer'!B$13*(('Punkteberechnung Männer'!C$13-100*F124)/100)^'Punkteberechnung Männer'!$D$13),INT('Punkteberechnung Frauen'!B$13*(('Punkteberechnung Frauen'!C$13-100*F124)/100)^'Punkteberechnung Frauen'!$D$13)))</f>
        <v/>
      </c>
      <c r="H124" s="177"/>
      <c r="I124" s="61" t="str">
        <f>IF(H124="","",IF($E124="K",INT('Punkteberechnung Männer'!B$40*((100*H124-'Punkteberechnung Männer'!C$40)/100)^'Punkteberechnung Männer'!D$40),INT('Punkteberechnung Frauen'!B$39*((100*H124-'Punkteberechnung Frauen'!C$39)/100)^'Punkteberechnung Frauen'!D$39)))</f>
        <v/>
      </c>
      <c r="J124" s="177"/>
      <c r="K124" s="61" t="str">
        <f>IF(J124="","",IF($E124="K",INT('Punkteberechnung Männer'!B$38*((100*J124-'Punkteberechnung Männer'!C$38)/100)^'Punkteberechnung Männer'!D$38),INT('Punkteberechnung Frauen'!B$37*((100*J124-'Punkteberechnung Frauen'!C$37)/100)^'Punkteberechnung Frauen'!D$37)))</f>
        <v/>
      </c>
      <c r="L124" s="177"/>
      <c r="M124" s="61" t="str">
        <f>IF(L124="","",IF($E124="K",INT('Punkteberechnung Männer'!B$46*((100*L124-'Punkteberechnung Männer'!C$46)/100)^'Punkteberechnung Männer'!D$46),INT('Punkteberechnung Frauen'!B$45*((100*L124-'Punkteberechnung Frauen'!C$45)/100)^'Punkteberechnung Frauen'!D$45)))</f>
        <v/>
      </c>
      <c r="N124" s="177"/>
      <c r="O124" s="61" t="str">
        <f>IF(N124="","",IF($E124="K",INT('Punkteberechnung Männer'!B$42*((100*N124-'Punkteberechnung Männer'!C$42)/100)^'Punkteberechnung Männer'!D$42),INT('Punkteberechnung Frauen'!B$41*((100*N124-'Punkteberechnung Frauen'!C$41)/100)^'Punkteberechnung Frauen'!D$41)))</f>
        <v/>
      </c>
      <c r="P124" s="177"/>
      <c r="Q124" s="61" t="str">
        <f>IF(P124="","",IF($E124="K",INT('Punkteberechnung Männer'!B$47*((100*P124-'Punkteberechnung Männer'!C$47)/100)^'Punkteberechnung Männer'!D$47),INT('Punkteberechnung Frauen'!B$46*((100*P124-'Punkteberechnung Frauen'!C$46)/100)^'Punkteberechnung Frauen'!D$46)))</f>
        <v/>
      </c>
      <c r="R124" s="177"/>
      <c r="S124" s="61" t="str">
        <f>IF(R124="","",IF($E124="K",INT('Punkteberechnung Männer'!B$48*((100*R124-'Punkteberechnung Männer'!C$48)/100)^'Punkteberechnung Männer'!D$48),INT('Punkteberechnung Frauen'!B$47*((100*R124-'Punkteberechnung Frauen'!C$47)/100)^'Punkteberechnung Frauen'!D$47)))</f>
        <v/>
      </c>
      <c r="T124" s="243"/>
      <c r="U124" s="61" t="str">
        <f>IF(T124="","",IF($E124="K",INT('Punkteberechnung Männer'!B$20*(('Punkteberechnung Männer'!C$20-V124)/100)^'Punkteberechnung Männer'!D$20),INT('Punkteberechnung Frauen'!B$20*(('Punkteberechnung Frauen'!C$20-V124)/100)^'Punkteberechnung Frauen'!D$20)))</f>
        <v/>
      </c>
      <c r="V124" s="253">
        <f t="shared" si="2"/>
        <v>0</v>
      </c>
      <c r="W124" s="32">
        <f t="shared" si="3"/>
        <v>0</v>
      </c>
      <c r="X124" s="46"/>
      <c r="BF124" s="14"/>
      <c r="BG124" s="16"/>
    </row>
    <row r="125" spans="1:59" ht="14.25" x14ac:dyDescent="0.2">
      <c r="A125" s="31"/>
      <c r="B125" s="234"/>
      <c r="C125" s="27"/>
      <c r="D125" s="239"/>
      <c r="E125" s="236"/>
      <c r="F125" s="176"/>
      <c r="G125" s="61" t="str">
        <f>IF(F125="","",IF($E125="K",INT('Punkteberechnung Männer'!B$13*(('Punkteberechnung Männer'!C$13-100*F125)/100)^'Punkteberechnung Männer'!$D$13),INT('Punkteberechnung Frauen'!B$13*(('Punkteberechnung Frauen'!C$13-100*F125)/100)^'Punkteberechnung Frauen'!$D$13)))</f>
        <v/>
      </c>
      <c r="H125" s="177"/>
      <c r="I125" s="61" t="str">
        <f>IF(H125="","",IF($E125="K",INT('Punkteberechnung Männer'!B$40*((100*H125-'Punkteberechnung Männer'!C$40)/100)^'Punkteberechnung Männer'!D$40),INT('Punkteberechnung Frauen'!B$39*((100*H125-'Punkteberechnung Frauen'!C$39)/100)^'Punkteberechnung Frauen'!D$39)))</f>
        <v/>
      </c>
      <c r="J125" s="177"/>
      <c r="K125" s="61" t="str">
        <f>IF(J125="","",IF($E125="K",INT('Punkteberechnung Männer'!B$38*((100*J125-'Punkteberechnung Männer'!C$38)/100)^'Punkteberechnung Männer'!D$38),INT('Punkteberechnung Frauen'!B$37*((100*J125-'Punkteberechnung Frauen'!C$37)/100)^'Punkteberechnung Frauen'!D$37)))</f>
        <v/>
      </c>
      <c r="L125" s="177"/>
      <c r="M125" s="61" t="str">
        <f>IF(L125="","",IF($E125="K",INT('Punkteberechnung Männer'!B$46*((100*L125-'Punkteberechnung Männer'!C$46)/100)^'Punkteberechnung Männer'!D$46),INT('Punkteberechnung Frauen'!B$45*((100*L125-'Punkteberechnung Frauen'!C$45)/100)^'Punkteberechnung Frauen'!D$45)))</f>
        <v/>
      </c>
      <c r="N125" s="177"/>
      <c r="O125" s="61" t="str">
        <f>IF(N125="","",IF($E125="K",INT('Punkteberechnung Männer'!B$42*((100*N125-'Punkteberechnung Männer'!C$42)/100)^'Punkteberechnung Männer'!D$42),INT('Punkteberechnung Frauen'!B$41*((100*N125-'Punkteberechnung Frauen'!C$41)/100)^'Punkteberechnung Frauen'!D$41)))</f>
        <v/>
      </c>
      <c r="P125" s="177"/>
      <c r="Q125" s="61" t="str">
        <f>IF(P125="","",IF($E125="K",INT('Punkteberechnung Männer'!B$47*((100*P125-'Punkteberechnung Männer'!C$47)/100)^'Punkteberechnung Männer'!D$47),INT('Punkteberechnung Frauen'!B$46*((100*P125-'Punkteberechnung Frauen'!C$46)/100)^'Punkteberechnung Frauen'!D$46)))</f>
        <v/>
      </c>
      <c r="R125" s="177"/>
      <c r="S125" s="61" t="str">
        <f>IF(R125="","",IF($E125="K",INT('Punkteberechnung Männer'!B$48*((100*R125-'Punkteberechnung Männer'!C$48)/100)^'Punkteberechnung Männer'!D$48),INT('Punkteberechnung Frauen'!B$47*((100*R125-'Punkteberechnung Frauen'!C$47)/100)^'Punkteberechnung Frauen'!D$47)))</f>
        <v/>
      </c>
      <c r="T125" s="243"/>
      <c r="U125" s="61" t="str">
        <f>IF(T125="","",IF($E125="K",INT('Punkteberechnung Männer'!B$20*(('Punkteberechnung Männer'!C$20-V125)/100)^'Punkteberechnung Männer'!D$20),INT('Punkteberechnung Frauen'!B$20*(('Punkteberechnung Frauen'!C$20-V125)/100)^'Punkteberechnung Frauen'!D$20)))</f>
        <v/>
      </c>
      <c r="V125" s="253">
        <f t="shared" si="2"/>
        <v>0</v>
      </c>
      <c r="W125" s="32">
        <f t="shared" si="3"/>
        <v>0</v>
      </c>
      <c r="X125" s="46"/>
      <c r="BF125" s="14"/>
      <c r="BG125" s="16"/>
    </row>
    <row r="126" spans="1:59" ht="14.25" x14ac:dyDescent="0.2">
      <c r="A126" s="31"/>
      <c r="B126" s="234"/>
      <c r="C126" s="27"/>
      <c r="D126" s="239"/>
      <c r="E126" s="236"/>
      <c r="F126" s="176"/>
      <c r="G126" s="61" t="str">
        <f>IF(F126="","",IF($E126="K",INT('Punkteberechnung Männer'!B$13*(('Punkteberechnung Männer'!C$13-100*F126)/100)^'Punkteberechnung Männer'!$D$13),INT('Punkteberechnung Frauen'!B$13*(('Punkteberechnung Frauen'!C$13-100*F126)/100)^'Punkteberechnung Frauen'!$D$13)))</f>
        <v/>
      </c>
      <c r="H126" s="177"/>
      <c r="I126" s="61" t="str">
        <f>IF(H126="","",IF($E126="K",INT('Punkteberechnung Männer'!B$40*((100*H126-'Punkteberechnung Männer'!C$40)/100)^'Punkteberechnung Männer'!D$40),INT('Punkteberechnung Frauen'!B$39*((100*H126-'Punkteberechnung Frauen'!C$39)/100)^'Punkteberechnung Frauen'!D$39)))</f>
        <v/>
      </c>
      <c r="J126" s="177"/>
      <c r="K126" s="61" t="str">
        <f>IF(J126="","",IF($E126="K",INT('Punkteberechnung Männer'!B$38*((100*J126-'Punkteberechnung Männer'!C$38)/100)^'Punkteberechnung Männer'!D$38),INT('Punkteberechnung Frauen'!B$37*((100*J126-'Punkteberechnung Frauen'!C$37)/100)^'Punkteberechnung Frauen'!D$37)))</f>
        <v/>
      </c>
      <c r="L126" s="177"/>
      <c r="M126" s="61" t="str">
        <f>IF(L126="","",IF($E126="K",INT('Punkteberechnung Männer'!B$46*((100*L126-'Punkteberechnung Männer'!C$46)/100)^'Punkteberechnung Männer'!D$46),INT('Punkteberechnung Frauen'!B$45*((100*L126-'Punkteberechnung Frauen'!C$45)/100)^'Punkteberechnung Frauen'!D$45)))</f>
        <v/>
      </c>
      <c r="N126" s="177"/>
      <c r="O126" s="61" t="str">
        <f>IF(N126="","",IF($E126="K",INT('Punkteberechnung Männer'!B$42*((100*N126-'Punkteberechnung Männer'!C$42)/100)^'Punkteberechnung Männer'!D$42),INT('Punkteberechnung Frauen'!B$41*((100*N126-'Punkteberechnung Frauen'!C$41)/100)^'Punkteberechnung Frauen'!D$41)))</f>
        <v/>
      </c>
      <c r="P126" s="177"/>
      <c r="Q126" s="61" t="str">
        <f>IF(P126="","",IF($E126="K",INT('Punkteberechnung Männer'!B$47*((100*P126-'Punkteberechnung Männer'!C$47)/100)^'Punkteberechnung Männer'!D$47),INT('Punkteberechnung Frauen'!B$46*((100*P126-'Punkteberechnung Frauen'!C$46)/100)^'Punkteberechnung Frauen'!D$46)))</f>
        <v/>
      </c>
      <c r="R126" s="177"/>
      <c r="S126" s="61" t="str">
        <f>IF(R126="","",IF($E126="K",INT('Punkteberechnung Männer'!B$48*((100*R126-'Punkteberechnung Männer'!C$48)/100)^'Punkteberechnung Männer'!D$48),INT('Punkteberechnung Frauen'!B$47*((100*R126-'Punkteberechnung Frauen'!C$47)/100)^'Punkteberechnung Frauen'!D$47)))</f>
        <v/>
      </c>
      <c r="T126" s="243"/>
      <c r="U126" s="61" t="str">
        <f>IF(T126="","",IF($E126="K",INT('Punkteberechnung Männer'!B$20*(('Punkteberechnung Männer'!C$20-V126)/100)^'Punkteberechnung Männer'!D$20),INT('Punkteberechnung Frauen'!B$20*(('Punkteberechnung Frauen'!C$20-V126)/100)^'Punkteberechnung Frauen'!D$20)))</f>
        <v/>
      </c>
      <c r="V126" s="253">
        <f t="shared" si="2"/>
        <v>0</v>
      </c>
      <c r="W126" s="32">
        <f t="shared" si="3"/>
        <v>0</v>
      </c>
      <c r="X126" s="46"/>
      <c r="BF126" s="14"/>
      <c r="BG126" s="16"/>
    </row>
    <row r="127" spans="1:59" ht="14.25" x14ac:dyDescent="0.2">
      <c r="A127" s="31"/>
      <c r="B127" s="244"/>
      <c r="C127" s="242"/>
      <c r="D127" s="246"/>
      <c r="E127" s="245"/>
      <c r="F127" s="176"/>
      <c r="G127" s="61" t="str">
        <f>IF(F127="","",IF($E127="K",INT('Punkteberechnung Männer'!B$13*(('Punkteberechnung Männer'!C$13-100*F127)/100)^'Punkteberechnung Männer'!$D$13),INT('Punkteberechnung Frauen'!B$13*(('Punkteberechnung Frauen'!C$13-100*F127)/100)^'Punkteberechnung Frauen'!$D$13)))</f>
        <v/>
      </c>
      <c r="H127" s="243"/>
      <c r="I127" s="61" t="str">
        <f>IF(H127="","",IF($E127="K",INT('Punkteberechnung Männer'!B$40*((100*H127-'Punkteberechnung Männer'!C$40)/100)^'Punkteberechnung Männer'!D$40),INT('Punkteberechnung Frauen'!B$39*((100*H127-'Punkteberechnung Frauen'!C$39)/100)^'Punkteberechnung Frauen'!D$39)))</f>
        <v/>
      </c>
      <c r="J127" s="243"/>
      <c r="K127" s="61" t="str">
        <f>IF(J127="","",IF($E127="K",INT('Punkteberechnung Männer'!B$38*((100*J127-'Punkteberechnung Männer'!C$38)/100)^'Punkteberechnung Männer'!D$38),INT('Punkteberechnung Frauen'!B$37*((100*J127-'Punkteberechnung Frauen'!C$37)/100)^'Punkteberechnung Frauen'!D$37)))</f>
        <v/>
      </c>
      <c r="L127" s="243"/>
      <c r="M127" s="61" t="str">
        <f>IF(L127="","",IF($E127="K",INT('Punkteberechnung Männer'!B$46*((100*L127-'Punkteberechnung Männer'!C$46)/100)^'Punkteberechnung Männer'!D$46),INT('Punkteberechnung Frauen'!B$45*((100*L127-'Punkteberechnung Frauen'!C$45)/100)^'Punkteberechnung Frauen'!D$45)))</f>
        <v/>
      </c>
      <c r="N127" s="243"/>
      <c r="O127" s="61" t="str">
        <f>IF(N127="","",IF($E127="K",INT('Punkteberechnung Männer'!B$42*((100*N127-'Punkteberechnung Männer'!C$42)/100)^'Punkteberechnung Männer'!D$42),INT('Punkteberechnung Frauen'!B$41*((100*N127-'Punkteberechnung Frauen'!C$41)/100)^'Punkteberechnung Frauen'!D$41)))</f>
        <v/>
      </c>
      <c r="P127" s="243"/>
      <c r="Q127" s="61" t="str">
        <f>IF(P127="","",IF($E127="K",INT('Punkteberechnung Männer'!B$47*((100*P127-'Punkteberechnung Männer'!C$47)/100)^'Punkteberechnung Männer'!D$47),INT('Punkteberechnung Frauen'!B$46*((100*P127-'Punkteberechnung Frauen'!C$46)/100)^'Punkteberechnung Frauen'!D$46)))</f>
        <v/>
      </c>
      <c r="R127" s="243"/>
      <c r="S127" s="61" t="str">
        <f>IF(R127="","",IF($E127="K",INT('Punkteberechnung Männer'!B$48*((100*R127-'Punkteberechnung Männer'!C$48)/100)^'Punkteberechnung Männer'!D$48),INT('Punkteberechnung Frauen'!B$47*((100*R127-'Punkteberechnung Frauen'!C$47)/100)^'Punkteberechnung Frauen'!D$47)))</f>
        <v/>
      </c>
      <c r="T127" s="243"/>
      <c r="U127" s="61" t="str">
        <f>IF(T127="","",IF($E127="K",INT('Punkteberechnung Männer'!B$20*(('Punkteberechnung Männer'!C$20-V127)/100)^'Punkteberechnung Männer'!D$20),INT('Punkteberechnung Frauen'!B$20*(('Punkteberechnung Frauen'!C$20-V127)/100)^'Punkteberechnung Frauen'!D$20)))</f>
        <v/>
      </c>
      <c r="V127" s="253">
        <f t="shared" si="2"/>
        <v>0</v>
      </c>
      <c r="W127" s="32">
        <f t="shared" si="3"/>
        <v>0</v>
      </c>
      <c r="X127" s="46"/>
      <c r="BF127" s="14"/>
      <c r="BG127" s="16"/>
    </row>
    <row r="128" spans="1:59" ht="14.25" x14ac:dyDescent="0.2">
      <c r="A128" s="31"/>
      <c r="B128" s="234"/>
      <c r="C128" s="27"/>
      <c r="D128" s="239"/>
      <c r="E128" s="236"/>
      <c r="F128" s="176"/>
      <c r="G128" s="61" t="str">
        <f>IF(F128="","",IF($E128="K",INT('Punkteberechnung Männer'!B$13*(('Punkteberechnung Männer'!C$13-100*F128)/100)^'Punkteberechnung Männer'!$D$13),INT('Punkteberechnung Frauen'!B$13*(('Punkteberechnung Frauen'!C$13-100*F128)/100)^'Punkteberechnung Frauen'!$D$13)))</f>
        <v/>
      </c>
      <c r="H128" s="177"/>
      <c r="I128" s="61" t="str">
        <f>IF(H128="","",IF($E128="K",INT('Punkteberechnung Männer'!B$40*((100*H128-'Punkteberechnung Männer'!C$40)/100)^'Punkteberechnung Männer'!D$40),INT('Punkteberechnung Frauen'!B$39*((100*H128-'Punkteberechnung Frauen'!C$39)/100)^'Punkteberechnung Frauen'!D$39)))</f>
        <v/>
      </c>
      <c r="J128" s="177"/>
      <c r="K128" s="61" t="str">
        <f>IF(J128="","",IF($E128="K",INT('Punkteberechnung Männer'!B$38*((100*J128-'Punkteberechnung Männer'!C$38)/100)^'Punkteberechnung Männer'!D$38),INT('Punkteberechnung Frauen'!B$37*((100*J128-'Punkteberechnung Frauen'!C$37)/100)^'Punkteberechnung Frauen'!D$37)))</f>
        <v/>
      </c>
      <c r="L128" s="177"/>
      <c r="M128" s="61" t="str">
        <f>IF(L128="","",IF($E128="K",INT('Punkteberechnung Männer'!B$46*((100*L128-'Punkteberechnung Männer'!C$46)/100)^'Punkteberechnung Männer'!D$46),INT('Punkteberechnung Frauen'!B$45*((100*L128-'Punkteberechnung Frauen'!C$45)/100)^'Punkteberechnung Frauen'!D$45)))</f>
        <v/>
      </c>
      <c r="N128" s="177"/>
      <c r="O128" s="61" t="str">
        <f>IF(N128="","",IF($E128="K",INT('Punkteberechnung Männer'!B$42*((100*N128-'Punkteberechnung Männer'!C$42)/100)^'Punkteberechnung Männer'!D$42),INT('Punkteberechnung Frauen'!B$41*((100*N128-'Punkteberechnung Frauen'!C$41)/100)^'Punkteberechnung Frauen'!D$41)))</f>
        <v/>
      </c>
      <c r="P128" s="177"/>
      <c r="Q128" s="61" t="str">
        <f>IF(P128="","",IF($E128="K",INT('Punkteberechnung Männer'!B$47*((100*P128-'Punkteberechnung Männer'!C$47)/100)^'Punkteberechnung Männer'!D$47),INT('Punkteberechnung Frauen'!B$46*((100*P128-'Punkteberechnung Frauen'!C$46)/100)^'Punkteberechnung Frauen'!D$46)))</f>
        <v/>
      </c>
      <c r="R128" s="177"/>
      <c r="S128" s="61" t="str">
        <f>IF(R128="","",IF($E128="K",INT('Punkteberechnung Männer'!B$48*((100*R128-'Punkteberechnung Männer'!C$48)/100)^'Punkteberechnung Männer'!D$48),INT('Punkteberechnung Frauen'!B$47*((100*R128-'Punkteberechnung Frauen'!C$47)/100)^'Punkteberechnung Frauen'!D$47)))</f>
        <v/>
      </c>
      <c r="T128" s="243"/>
      <c r="U128" s="61" t="str">
        <f>IF(T128="","",IF($E128="K",INT('Punkteberechnung Männer'!B$20*(('Punkteberechnung Männer'!C$20-V128)/100)^'Punkteberechnung Männer'!D$20),INT('Punkteberechnung Frauen'!B$20*(('Punkteberechnung Frauen'!C$20-V128)/100)^'Punkteberechnung Frauen'!D$20)))</f>
        <v/>
      </c>
      <c r="V128" s="253">
        <f t="shared" si="2"/>
        <v>0</v>
      </c>
      <c r="W128" s="32">
        <f t="shared" si="3"/>
        <v>0</v>
      </c>
      <c r="X128" s="46"/>
      <c r="BF128" s="14"/>
      <c r="BG128" s="16"/>
    </row>
    <row r="129" spans="1:59" ht="14.25" x14ac:dyDescent="0.2">
      <c r="A129" s="31"/>
      <c r="B129" s="234"/>
      <c r="C129" s="27"/>
      <c r="D129" s="239"/>
      <c r="E129" s="236"/>
      <c r="F129" s="176"/>
      <c r="G129" s="61" t="str">
        <f>IF(F129="","",IF($E129="K",INT('Punkteberechnung Männer'!B$13*(('Punkteberechnung Männer'!C$13-100*F129)/100)^'Punkteberechnung Männer'!$D$13),INT('Punkteberechnung Frauen'!B$13*(('Punkteberechnung Frauen'!C$13-100*F129)/100)^'Punkteberechnung Frauen'!$D$13)))</f>
        <v/>
      </c>
      <c r="H129" s="177"/>
      <c r="I129" s="61" t="str">
        <f>IF(H129="","",IF($E129="K",INT('Punkteberechnung Männer'!B$40*((100*H129-'Punkteberechnung Männer'!C$40)/100)^'Punkteberechnung Männer'!D$40),INT('Punkteberechnung Frauen'!B$39*((100*H129-'Punkteberechnung Frauen'!C$39)/100)^'Punkteberechnung Frauen'!D$39)))</f>
        <v/>
      </c>
      <c r="J129" s="177"/>
      <c r="K129" s="61" t="str">
        <f>IF(J129="","",IF($E129="K",INT('Punkteberechnung Männer'!B$38*((100*J129-'Punkteberechnung Männer'!C$38)/100)^'Punkteberechnung Männer'!D$38),INT('Punkteberechnung Frauen'!B$37*((100*J129-'Punkteberechnung Frauen'!C$37)/100)^'Punkteberechnung Frauen'!D$37)))</f>
        <v/>
      </c>
      <c r="L129" s="177"/>
      <c r="M129" s="61" t="str">
        <f>IF(L129="","",IF($E129="K",INT('Punkteberechnung Männer'!B$46*((100*L129-'Punkteberechnung Männer'!C$46)/100)^'Punkteberechnung Männer'!D$46),INT('Punkteberechnung Frauen'!B$45*((100*L129-'Punkteberechnung Frauen'!C$45)/100)^'Punkteberechnung Frauen'!D$45)))</f>
        <v/>
      </c>
      <c r="N129" s="177"/>
      <c r="O129" s="61" t="str">
        <f>IF(N129="","",IF($E129="K",INT('Punkteberechnung Männer'!B$42*((100*N129-'Punkteberechnung Männer'!C$42)/100)^'Punkteberechnung Männer'!D$42),INT('Punkteberechnung Frauen'!B$41*((100*N129-'Punkteberechnung Frauen'!C$41)/100)^'Punkteberechnung Frauen'!D$41)))</f>
        <v/>
      </c>
      <c r="P129" s="177"/>
      <c r="Q129" s="61" t="str">
        <f>IF(P129="","",IF($E129="K",INT('Punkteberechnung Männer'!B$47*((100*P129-'Punkteberechnung Männer'!C$47)/100)^'Punkteberechnung Männer'!D$47),INT('Punkteberechnung Frauen'!B$46*((100*P129-'Punkteberechnung Frauen'!C$46)/100)^'Punkteberechnung Frauen'!D$46)))</f>
        <v/>
      </c>
      <c r="R129" s="177"/>
      <c r="S129" s="61" t="str">
        <f>IF(R129="","",IF($E129="K",INT('Punkteberechnung Männer'!B$48*((100*R129-'Punkteberechnung Männer'!C$48)/100)^'Punkteberechnung Männer'!D$48),INT('Punkteberechnung Frauen'!B$47*((100*R129-'Punkteberechnung Frauen'!C$47)/100)^'Punkteberechnung Frauen'!D$47)))</f>
        <v/>
      </c>
      <c r="T129" s="243"/>
      <c r="U129" s="61" t="str">
        <f>IF(T129="","",IF($E129="K",INT('Punkteberechnung Männer'!B$20*(('Punkteberechnung Männer'!C$20-V129)/100)^'Punkteberechnung Männer'!D$20),INT('Punkteberechnung Frauen'!B$20*(('Punkteberechnung Frauen'!C$20-V129)/100)^'Punkteberechnung Frauen'!D$20)))</f>
        <v/>
      </c>
      <c r="V129" s="253">
        <f t="shared" si="2"/>
        <v>0</v>
      </c>
      <c r="W129" s="32">
        <f t="shared" si="3"/>
        <v>0</v>
      </c>
      <c r="X129" s="46"/>
      <c r="BF129" s="14"/>
      <c r="BG129" s="16"/>
    </row>
    <row r="130" spans="1:59" ht="14.25" x14ac:dyDescent="0.2">
      <c r="A130" s="31"/>
      <c r="B130" s="234"/>
      <c r="C130" s="27"/>
      <c r="D130" s="239"/>
      <c r="E130" s="236"/>
      <c r="F130" s="176"/>
      <c r="G130" s="61" t="str">
        <f>IF(F130="","",IF($E130="K",INT('Punkteberechnung Männer'!B$13*(('Punkteberechnung Männer'!C$13-100*F130)/100)^'Punkteberechnung Männer'!$D$13),INT('Punkteberechnung Frauen'!B$13*(('Punkteberechnung Frauen'!C$13-100*F130)/100)^'Punkteberechnung Frauen'!$D$13)))</f>
        <v/>
      </c>
      <c r="H130" s="177"/>
      <c r="I130" s="61" t="str">
        <f>IF(H130="","",IF($E130="K",INT('Punkteberechnung Männer'!B$40*((100*H130-'Punkteberechnung Männer'!C$40)/100)^'Punkteberechnung Männer'!D$40),INT('Punkteberechnung Frauen'!B$39*((100*H130-'Punkteberechnung Frauen'!C$39)/100)^'Punkteberechnung Frauen'!D$39)))</f>
        <v/>
      </c>
      <c r="J130" s="177"/>
      <c r="K130" s="61" t="str">
        <f>IF(J130="","",IF($E130="K",INT('Punkteberechnung Männer'!B$38*((100*J130-'Punkteberechnung Männer'!C$38)/100)^'Punkteberechnung Männer'!D$38),INT('Punkteberechnung Frauen'!B$37*((100*J130-'Punkteberechnung Frauen'!C$37)/100)^'Punkteberechnung Frauen'!D$37)))</f>
        <v/>
      </c>
      <c r="L130" s="177"/>
      <c r="M130" s="61" t="str">
        <f>IF(L130="","",IF($E130="K",INT('Punkteberechnung Männer'!B$46*((100*L130-'Punkteberechnung Männer'!C$46)/100)^'Punkteberechnung Männer'!D$46),INT('Punkteberechnung Frauen'!B$45*((100*L130-'Punkteberechnung Frauen'!C$45)/100)^'Punkteberechnung Frauen'!D$45)))</f>
        <v/>
      </c>
      <c r="N130" s="177"/>
      <c r="O130" s="61" t="str">
        <f>IF(N130="","",IF($E130="K",INT('Punkteberechnung Männer'!B$42*((100*N130-'Punkteberechnung Männer'!C$42)/100)^'Punkteberechnung Männer'!D$42),INT('Punkteberechnung Frauen'!B$41*((100*N130-'Punkteberechnung Frauen'!C$41)/100)^'Punkteberechnung Frauen'!D$41)))</f>
        <v/>
      </c>
      <c r="P130" s="177"/>
      <c r="Q130" s="61" t="str">
        <f>IF(P130="","",IF($E130="K",INT('Punkteberechnung Männer'!B$47*((100*P130-'Punkteberechnung Männer'!C$47)/100)^'Punkteberechnung Männer'!D$47),INT('Punkteberechnung Frauen'!B$46*((100*P130-'Punkteberechnung Frauen'!C$46)/100)^'Punkteberechnung Frauen'!D$46)))</f>
        <v/>
      </c>
      <c r="R130" s="177"/>
      <c r="S130" s="61" t="str">
        <f>IF(R130="","",IF($E130="K",INT('Punkteberechnung Männer'!B$48*((100*R130-'Punkteberechnung Männer'!C$48)/100)^'Punkteberechnung Männer'!D$48),INT('Punkteberechnung Frauen'!B$47*((100*R130-'Punkteberechnung Frauen'!C$47)/100)^'Punkteberechnung Frauen'!D$47)))</f>
        <v/>
      </c>
      <c r="T130" s="243"/>
      <c r="U130" s="61" t="str">
        <f>IF(T130="","",IF($E130="K",INT('Punkteberechnung Männer'!B$20*(('Punkteberechnung Männer'!C$20-V130)/100)^'Punkteberechnung Männer'!D$20),INT('Punkteberechnung Frauen'!B$20*(('Punkteberechnung Frauen'!C$20-V130)/100)^'Punkteberechnung Frauen'!D$20)))</f>
        <v/>
      </c>
      <c r="V130" s="253">
        <f t="shared" si="2"/>
        <v>0</v>
      </c>
      <c r="W130" s="32">
        <f t="shared" si="3"/>
        <v>0</v>
      </c>
      <c r="X130" s="46"/>
      <c r="BF130" s="14"/>
      <c r="BG130" s="16"/>
    </row>
    <row r="131" spans="1:59" ht="14.25" x14ac:dyDescent="0.2">
      <c r="A131" s="31"/>
      <c r="B131" s="234"/>
      <c r="C131" s="27"/>
      <c r="D131" s="239"/>
      <c r="E131" s="236"/>
      <c r="F131" s="176"/>
      <c r="G131" s="61" t="str">
        <f>IF(F131="","",IF($E131="K",INT('Punkteberechnung Männer'!B$13*(('Punkteberechnung Männer'!C$13-100*F131)/100)^'Punkteberechnung Männer'!$D$13),INT('Punkteberechnung Frauen'!B$13*(('Punkteberechnung Frauen'!C$13-100*F131)/100)^'Punkteberechnung Frauen'!$D$13)))</f>
        <v/>
      </c>
      <c r="H131" s="177"/>
      <c r="I131" s="61" t="str">
        <f>IF(H131="","",IF($E131="K",INT('Punkteberechnung Männer'!B$40*((100*H131-'Punkteberechnung Männer'!C$40)/100)^'Punkteberechnung Männer'!D$40),INT('Punkteberechnung Frauen'!B$39*((100*H131-'Punkteberechnung Frauen'!C$39)/100)^'Punkteberechnung Frauen'!D$39)))</f>
        <v/>
      </c>
      <c r="J131" s="177"/>
      <c r="K131" s="61" t="str">
        <f>IF(J131="","",IF($E131="K",INT('Punkteberechnung Männer'!B$38*((100*J131-'Punkteberechnung Männer'!C$38)/100)^'Punkteberechnung Männer'!D$38),INT('Punkteberechnung Frauen'!B$37*((100*J131-'Punkteberechnung Frauen'!C$37)/100)^'Punkteberechnung Frauen'!D$37)))</f>
        <v/>
      </c>
      <c r="L131" s="177"/>
      <c r="M131" s="61" t="str">
        <f>IF(L131="","",IF($E131="K",INT('Punkteberechnung Männer'!B$46*((100*L131-'Punkteberechnung Männer'!C$46)/100)^'Punkteberechnung Männer'!D$46),INT('Punkteberechnung Frauen'!B$45*((100*L131-'Punkteberechnung Frauen'!C$45)/100)^'Punkteberechnung Frauen'!D$45)))</f>
        <v/>
      </c>
      <c r="N131" s="177"/>
      <c r="O131" s="61" t="str">
        <f>IF(N131="","",IF($E131="K",INT('Punkteberechnung Männer'!B$42*((100*N131-'Punkteberechnung Männer'!C$42)/100)^'Punkteberechnung Männer'!D$42),INT('Punkteberechnung Frauen'!B$41*((100*N131-'Punkteberechnung Frauen'!C$41)/100)^'Punkteberechnung Frauen'!D$41)))</f>
        <v/>
      </c>
      <c r="P131" s="177"/>
      <c r="Q131" s="61" t="str">
        <f>IF(P131="","",IF($E131="K",INT('Punkteberechnung Männer'!B$47*((100*P131-'Punkteberechnung Männer'!C$47)/100)^'Punkteberechnung Männer'!D$47),INT('Punkteberechnung Frauen'!B$46*((100*P131-'Punkteberechnung Frauen'!C$46)/100)^'Punkteberechnung Frauen'!D$46)))</f>
        <v/>
      </c>
      <c r="R131" s="177"/>
      <c r="S131" s="61" t="str">
        <f>IF(R131="","",IF($E131="K",INT('Punkteberechnung Männer'!B$48*((100*R131-'Punkteberechnung Männer'!C$48)/100)^'Punkteberechnung Männer'!D$48),INT('Punkteberechnung Frauen'!B$47*((100*R131-'Punkteberechnung Frauen'!C$47)/100)^'Punkteberechnung Frauen'!D$47)))</f>
        <v/>
      </c>
      <c r="T131" s="243"/>
      <c r="U131" s="61" t="str">
        <f>IF(T131="","",IF($E131="K",INT('Punkteberechnung Männer'!B$20*(('Punkteberechnung Männer'!C$20-V131)/100)^'Punkteberechnung Männer'!D$20),INT('Punkteberechnung Frauen'!B$20*(('Punkteberechnung Frauen'!C$20-V131)/100)^'Punkteberechnung Frauen'!D$20)))</f>
        <v/>
      </c>
      <c r="V131" s="253">
        <f t="shared" si="2"/>
        <v>0</v>
      </c>
      <c r="W131" s="32">
        <f t="shared" si="3"/>
        <v>0</v>
      </c>
      <c r="X131" s="46"/>
      <c r="BF131" s="14"/>
      <c r="BG131" s="16"/>
    </row>
    <row r="132" spans="1:59" ht="14.25" x14ac:dyDescent="0.2">
      <c r="A132" s="31"/>
      <c r="B132" s="234"/>
      <c r="C132" s="27"/>
      <c r="D132" s="239"/>
      <c r="E132" s="236"/>
      <c r="F132" s="176"/>
      <c r="G132" s="61" t="str">
        <f>IF(F132="","",IF($E132="K",INT('Punkteberechnung Männer'!B$13*(('Punkteberechnung Männer'!C$13-100*F132)/100)^'Punkteberechnung Männer'!$D$13),INT('Punkteberechnung Frauen'!B$13*(('Punkteberechnung Frauen'!C$13-100*F132)/100)^'Punkteberechnung Frauen'!$D$13)))</f>
        <v/>
      </c>
      <c r="H132" s="177"/>
      <c r="I132" s="61" t="str">
        <f>IF(H132="","",IF($E132="K",INT('Punkteberechnung Männer'!B$40*((100*H132-'Punkteberechnung Männer'!C$40)/100)^'Punkteberechnung Männer'!D$40),INT('Punkteberechnung Frauen'!B$39*((100*H132-'Punkteberechnung Frauen'!C$39)/100)^'Punkteberechnung Frauen'!D$39)))</f>
        <v/>
      </c>
      <c r="J132" s="177"/>
      <c r="K132" s="61" t="str">
        <f>IF(J132="","",IF($E132="K",INT('Punkteberechnung Männer'!B$38*((100*J132-'Punkteberechnung Männer'!C$38)/100)^'Punkteberechnung Männer'!D$38),INT('Punkteberechnung Frauen'!B$37*((100*J132-'Punkteberechnung Frauen'!C$37)/100)^'Punkteberechnung Frauen'!D$37)))</f>
        <v/>
      </c>
      <c r="L132" s="177"/>
      <c r="M132" s="61" t="str">
        <f>IF(L132="","",IF($E132="K",INT('Punkteberechnung Männer'!B$46*((100*L132-'Punkteberechnung Männer'!C$46)/100)^'Punkteberechnung Männer'!D$46),INT('Punkteberechnung Frauen'!B$45*((100*L132-'Punkteberechnung Frauen'!C$45)/100)^'Punkteberechnung Frauen'!D$45)))</f>
        <v/>
      </c>
      <c r="N132" s="177"/>
      <c r="O132" s="61" t="str">
        <f>IF(N132="","",IF($E132="K",INT('Punkteberechnung Männer'!B$42*((100*N132-'Punkteberechnung Männer'!C$42)/100)^'Punkteberechnung Männer'!D$42),INT('Punkteberechnung Frauen'!B$41*((100*N132-'Punkteberechnung Frauen'!C$41)/100)^'Punkteberechnung Frauen'!D$41)))</f>
        <v/>
      </c>
      <c r="P132" s="177"/>
      <c r="Q132" s="61" t="str">
        <f>IF(P132="","",IF($E132="K",INT('Punkteberechnung Männer'!B$47*((100*P132-'Punkteberechnung Männer'!C$47)/100)^'Punkteberechnung Männer'!D$47),INT('Punkteberechnung Frauen'!B$46*((100*P132-'Punkteberechnung Frauen'!C$46)/100)^'Punkteberechnung Frauen'!D$46)))</f>
        <v/>
      </c>
      <c r="R132" s="177"/>
      <c r="S132" s="61" t="str">
        <f>IF(R132="","",IF($E132="K",INT('Punkteberechnung Männer'!B$48*((100*R132-'Punkteberechnung Männer'!C$48)/100)^'Punkteberechnung Männer'!D$48),INT('Punkteberechnung Frauen'!B$47*((100*R132-'Punkteberechnung Frauen'!C$47)/100)^'Punkteberechnung Frauen'!D$47)))</f>
        <v/>
      </c>
      <c r="T132" s="243"/>
      <c r="U132" s="61" t="str">
        <f>IF(T132="","",IF($E132="K",INT('Punkteberechnung Männer'!B$20*(('Punkteberechnung Männer'!C$20-V132)/100)^'Punkteberechnung Männer'!D$20),INT('Punkteberechnung Frauen'!B$20*(('Punkteberechnung Frauen'!C$20-V132)/100)^'Punkteberechnung Frauen'!D$20)))</f>
        <v/>
      </c>
      <c r="V132" s="253">
        <f t="shared" si="2"/>
        <v>0</v>
      </c>
      <c r="W132" s="32">
        <f t="shared" si="3"/>
        <v>0</v>
      </c>
      <c r="X132" s="46"/>
      <c r="BF132" s="14"/>
      <c r="BG132" s="16"/>
    </row>
    <row r="133" spans="1:59" ht="14.25" x14ac:dyDescent="0.2">
      <c r="A133" s="31"/>
      <c r="B133" s="234"/>
      <c r="C133" s="27"/>
      <c r="D133" s="239"/>
      <c r="E133" s="236"/>
      <c r="F133" s="176"/>
      <c r="G133" s="61" t="str">
        <f>IF(F133="","",IF($E133="K",INT('Punkteberechnung Männer'!B$13*(('Punkteberechnung Männer'!C$13-100*F133)/100)^'Punkteberechnung Männer'!$D$13),INT('Punkteberechnung Frauen'!B$13*(('Punkteberechnung Frauen'!C$13-100*F133)/100)^'Punkteberechnung Frauen'!$D$13)))</f>
        <v/>
      </c>
      <c r="H133" s="177"/>
      <c r="I133" s="61" t="str">
        <f>IF(H133="","",IF($E133="K",INT('Punkteberechnung Männer'!B$40*((100*H133-'Punkteberechnung Männer'!C$40)/100)^'Punkteberechnung Männer'!D$40),INT('Punkteberechnung Frauen'!B$39*((100*H133-'Punkteberechnung Frauen'!C$39)/100)^'Punkteberechnung Frauen'!D$39)))</f>
        <v/>
      </c>
      <c r="J133" s="177"/>
      <c r="K133" s="61" t="str">
        <f>IF(J133="","",IF($E133="K",INT('Punkteberechnung Männer'!B$38*((100*J133-'Punkteberechnung Männer'!C$38)/100)^'Punkteberechnung Männer'!D$38),INT('Punkteberechnung Frauen'!B$37*((100*J133-'Punkteberechnung Frauen'!C$37)/100)^'Punkteberechnung Frauen'!D$37)))</f>
        <v/>
      </c>
      <c r="L133" s="177"/>
      <c r="M133" s="61" t="str">
        <f>IF(L133="","",IF($E133="K",INT('Punkteberechnung Männer'!B$46*((100*L133-'Punkteberechnung Männer'!C$46)/100)^'Punkteberechnung Männer'!D$46),INT('Punkteberechnung Frauen'!B$45*((100*L133-'Punkteberechnung Frauen'!C$45)/100)^'Punkteberechnung Frauen'!D$45)))</f>
        <v/>
      </c>
      <c r="N133" s="177"/>
      <c r="O133" s="61" t="str">
        <f>IF(N133="","",IF($E133="K",INT('Punkteberechnung Männer'!B$42*((100*N133-'Punkteberechnung Männer'!C$42)/100)^'Punkteberechnung Männer'!D$42),INT('Punkteberechnung Frauen'!B$41*((100*N133-'Punkteberechnung Frauen'!C$41)/100)^'Punkteberechnung Frauen'!D$41)))</f>
        <v/>
      </c>
      <c r="P133" s="177"/>
      <c r="Q133" s="61" t="str">
        <f>IF(P133="","",IF($E133="K",INT('Punkteberechnung Männer'!B$47*((100*P133-'Punkteberechnung Männer'!C$47)/100)^'Punkteberechnung Männer'!D$47),INT('Punkteberechnung Frauen'!B$46*((100*P133-'Punkteberechnung Frauen'!C$46)/100)^'Punkteberechnung Frauen'!D$46)))</f>
        <v/>
      </c>
      <c r="R133" s="177"/>
      <c r="S133" s="61" t="str">
        <f>IF(R133="","",IF($E133="K",INT('Punkteberechnung Männer'!B$48*((100*R133-'Punkteberechnung Männer'!C$48)/100)^'Punkteberechnung Männer'!D$48),INT('Punkteberechnung Frauen'!B$47*((100*R133-'Punkteberechnung Frauen'!C$47)/100)^'Punkteberechnung Frauen'!D$47)))</f>
        <v/>
      </c>
      <c r="T133" s="243"/>
      <c r="U133" s="61" t="str">
        <f>IF(T133="","",IF($E133="K",INT('Punkteberechnung Männer'!B$20*(('Punkteberechnung Männer'!C$20-V133)/100)^'Punkteberechnung Männer'!D$20),INT('Punkteberechnung Frauen'!B$20*(('Punkteberechnung Frauen'!C$20-V133)/100)^'Punkteberechnung Frauen'!D$20)))</f>
        <v/>
      </c>
      <c r="V133" s="253">
        <f t="shared" si="2"/>
        <v>0</v>
      </c>
      <c r="W133" s="32">
        <f t="shared" si="3"/>
        <v>0</v>
      </c>
      <c r="X133" s="46"/>
      <c r="BF133" s="14"/>
      <c r="BG133" s="16"/>
    </row>
    <row r="134" spans="1:59" ht="14.25" x14ac:dyDescent="0.2">
      <c r="A134" s="31"/>
      <c r="B134" s="234"/>
      <c r="C134" s="27"/>
      <c r="D134" s="239"/>
      <c r="E134" s="236"/>
      <c r="F134" s="176"/>
      <c r="G134" s="61" t="str">
        <f>IF(F134="","",IF($E134="K",INT('Punkteberechnung Männer'!B$13*(('Punkteberechnung Männer'!C$13-100*F134)/100)^'Punkteberechnung Männer'!$D$13),INT('Punkteberechnung Frauen'!B$13*(('Punkteberechnung Frauen'!C$13-100*F134)/100)^'Punkteberechnung Frauen'!$D$13)))</f>
        <v/>
      </c>
      <c r="H134" s="177"/>
      <c r="I134" s="61" t="str">
        <f>IF(H134="","",IF($E134="K",INT('Punkteberechnung Männer'!B$40*((100*H134-'Punkteberechnung Männer'!C$40)/100)^'Punkteberechnung Männer'!D$40),INT('Punkteberechnung Frauen'!B$39*((100*H134-'Punkteberechnung Frauen'!C$39)/100)^'Punkteberechnung Frauen'!D$39)))</f>
        <v/>
      </c>
      <c r="J134" s="177"/>
      <c r="K134" s="61" t="str">
        <f>IF(J134="","",IF($E134="K",INT('Punkteberechnung Männer'!B$38*((100*J134-'Punkteberechnung Männer'!C$38)/100)^'Punkteberechnung Männer'!D$38),INT('Punkteberechnung Frauen'!B$37*((100*J134-'Punkteberechnung Frauen'!C$37)/100)^'Punkteberechnung Frauen'!D$37)))</f>
        <v/>
      </c>
      <c r="L134" s="177"/>
      <c r="M134" s="61" t="str">
        <f>IF(L134="","",IF($E134="K",INT('Punkteberechnung Männer'!B$46*((100*L134-'Punkteberechnung Männer'!C$46)/100)^'Punkteberechnung Männer'!D$46),INT('Punkteberechnung Frauen'!B$45*((100*L134-'Punkteberechnung Frauen'!C$45)/100)^'Punkteberechnung Frauen'!D$45)))</f>
        <v/>
      </c>
      <c r="N134" s="177"/>
      <c r="O134" s="61" t="str">
        <f>IF(N134="","",IF($E134="K",INT('Punkteberechnung Männer'!B$42*((100*N134-'Punkteberechnung Männer'!C$42)/100)^'Punkteberechnung Männer'!D$42),INT('Punkteberechnung Frauen'!B$41*((100*N134-'Punkteberechnung Frauen'!C$41)/100)^'Punkteberechnung Frauen'!D$41)))</f>
        <v/>
      </c>
      <c r="P134" s="177"/>
      <c r="Q134" s="61" t="str">
        <f>IF(P134="","",IF($E134="K",INT('Punkteberechnung Männer'!B$47*((100*P134-'Punkteberechnung Männer'!C$47)/100)^'Punkteberechnung Männer'!D$47),INT('Punkteberechnung Frauen'!B$46*((100*P134-'Punkteberechnung Frauen'!C$46)/100)^'Punkteberechnung Frauen'!D$46)))</f>
        <v/>
      </c>
      <c r="R134" s="177"/>
      <c r="S134" s="61" t="str">
        <f>IF(R134="","",IF($E134="K",INT('Punkteberechnung Männer'!B$48*((100*R134-'Punkteberechnung Männer'!C$48)/100)^'Punkteberechnung Männer'!D$48),INT('Punkteberechnung Frauen'!B$47*((100*R134-'Punkteberechnung Frauen'!C$47)/100)^'Punkteberechnung Frauen'!D$47)))</f>
        <v/>
      </c>
      <c r="T134" s="243"/>
      <c r="U134" s="61" t="str">
        <f>IF(T134="","",IF($E134="K",INT('Punkteberechnung Männer'!B$20*(('Punkteberechnung Männer'!C$20-V134)/100)^'Punkteberechnung Männer'!D$20),INT('Punkteberechnung Frauen'!B$20*(('Punkteberechnung Frauen'!C$20-V134)/100)^'Punkteberechnung Frauen'!D$20)))</f>
        <v/>
      </c>
      <c r="V134" s="253">
        <f t="shared" ref="V134:V160" si="4">(INT(T134)*60+(T134-INT(T134))*100)*100</f>
        <v>0</v>
      </c>
      <c r="W134" s="32">
        <f t="shared" ref="W134:W160" si="5">SUM(G134,I134,K134,M134,O134,Q134,S134,U134)</f>
        <v>0</v>
      </c>
      <c r="X134" s="46"/>
      <c r="BF134" s="14"/>
      <c r="BG134" s="16"/>
    </row>
    <row r="135" spans="1:59" ht="14.25" x14ac:dyDescent="0.2">
      <c r="A135" s="31"/>
      <c r="B135" s="234"/>
      <c r="C135" s="27"/>
      <c r="D135" s="239"/>
      <c r="E135" s="236"/>
      <c r="F135" s="176"/>
      <c r="G135" s="61" t="str">
        <f>IF(F135="","",IF($E135="K",INT('Punkteberechnung Männer'!B$13*(('Punkteberechnung Männer'!C$13-100*F135)/100)^'Punkteberechnung Männer'!$D$13),INT('Punkteberechnung Frauen'!B$13*(('Punkteberechnung Frauen'!C$13-100*F135)/100)^'Punkteberechnung Frauen'!$D$13)))</f>
        <v/>
      </c>
      <c r="H135" s="177"/>
      <c r="I135" s="61" t="str">
        <f>IF(H135="","",IF($E135="K",INT('Punkteberechnung Männer'!B$40*((100*H135-'Punkteberechnung Männer'!C$40)/100)^'Punkteberechnung Männer'!D$40),INT('Punkteberechnung Frauen'!B$39*((100*H135-'Punkteberechnung Frauen'!C$39)/100)^'Punkteberechnung Frauen'!D$39)))</f>
        <v/>
      </c>
      <c r="J135" s="177"/>
      <c r="K135" s="61" t="str">
        <f>IF(J135="","",IF($E135="K",INT('Punkteberechnung Männer'!B$38*((100*J135-'Punkteberechnung Männer'!C$38)/100)^'Punkteberechnung Männer'!D$38),INT('Punkteberechnung Frauen'!B$37*((100*J135-'Punkteberechnung Frauen'!C$37)/100)^'Punkteberechnung Frauen'!D$37)))</f>
        <v/>
      </c>
      <c r="L135" s="177"/>
      <c r="M135" s="61" t="str">
        <f>IF(L135="","",IF($E135="K",INT('Punkteberechnung Männer'!B$46*((100*L135-'Punkteberechnung Männer'!C$46)/100)^'Punkteberechnung Männer'!D$46),INT('Punkteberechnung Frauen'!B$45*((100*L135-'Punkteberechnung Frauen'!C$45)/100)^'Punkteberechnung Frauen'!D$45)))</f>
        <v/>
      </c>
      <c r="N135" s="177"/>
      <c r="O135" s="61" t="str">
        <f>IF(N135="","",IF($E135="K",INT('Punkteberechnung Männer'!B$42*((100*N135-'Punkteberechnung Männer'!C$42)/100)^'Punkteberechnung Männer'!D$42),INT('Punkteberechnung Frauen'!B$41*((100*N135-'Punkteberechnung Frauen'!C$41)/100)^'Punkteberechnung Frauen'!D$41)))</f>
        <v/>
      </c>
      <c r="P135" s="177"/>
      <c r="Q135" s="61" t="str">
        <f>IF(P135="","",IF($E135="K",INT('Punkteberechnung Männer'!B$47*((100*P135-'Punkteberechnung Männer'!C$47)/100)^'Punkteberechnung Männer'!D$47),INT('Punkteberechnung Frauen'!B$46*((100*P135-'Punkteberechnung Frauen'!C$46)/100)^'Punkteberechnung Frauen'!D$46)))</f>
        <v/>
      </c>
      <c r="R135" s="177"/>
      <c r="S135" s="61" t="str">
        <f>IF(R135="","",IF($E135="K",INT('Punkteberechnung Männer'!B$48*((100*R135-'Punkteberechnung Männer'!C$48)/100)^'Punkteberechnung Männer'!D$48),INT('Punkteberechnung Frauen'!B$47*((100*R135-'Punkteberechnung Frauen'!C$47)/100)^'Punkteberechnung Frauen'!D$47)))</f>
        <v/>
      </c>
      <c r="T135" s="243"/>
      <c r="U135" s="61" t="str">
        <f>IF(T135="","",IF($E135="K",INT('Punkteberechnung Männer'!B$20*(('Punkteberechnung Männer'!C$20-V135)/100)^'Punkteberechnung Männer'!D$20),INT('Punkteberechnung Frauen'!B$20*(('Punkteberechnung Frauen'!C$20-V135)/100)^'Punkteberechnung Frauen'!D$20)))</f>
        <v/>
      </c>
      <c r="V135" s="253">
        <f t="shared" si="4"/>
        <v>0</v>
      </c>
      <c r="W135" s="32">
        <f t="shared" si="5"/>
        <v>0</v>
      </c>
      <c r="X135" s="46"/>
      <c r="BF135" s="14"/>
      <c r="BG135" s="16"/>
    </row>
    <row r="136" spans="1:59" ht="14.25" x14ac:dyDescent="0.2">
      <c r="A136" s="31"/>
      <c r="B136" s="234"/>
      <c r="C136" s="27"/>
      <c r="D136" s="239"/>
      <c r="E136" s="236"/>
      <c r="F136" s="176"/>
      <c r="G136" s="61" t="str">
        <f>IF(F136="","",IF($E136="K",INT('Punkteberechnung Männer'!B$13*(('Punkteberechnung Männer'!C$13-100*F136)/100)^'Punkteberechnung Männer'!$D$13),INT('Punkteberechnung Frauen'!B$13*(('Punkteberechnung Frauen'!C$13-100*F136)/100)^'Punkteberechnung Frauen'!$D$13)))</f>
        <v/>
      </c>
      <c r="H136" s="177"/>
      <c r="I136" s="61" t="str">
        <f>IF(H136="","",IF($E136="K",INT('Punkteberechnung Männer'!B$40*((100*H136-'Punkteberechnung Männer'!C$40)/100)^'Punkteberechnung Männer'!D$40),INT('Punkteberechnung Frauen'!B$39*((100*H136-'Punkteberechnung Frauen'!C$39)/100)^'Punkteberechnung Frauen'!D$39)))</f>
        <v/>
      </c>
      <c r="J136" s="177"/>
      <c r="K136" s="61" t="str">
        <f>IF(J136="","",IF($E136="K",INT('Punkteberechnung Männer'!B$38*((100*J136-'Punkteberechnung Männer'!C$38)/100)^'Punkteberechnung Männer'!D$38),INT('Punkteberechnung Frauen'!B$37*((100*J136-'Punkteberechnung Frauen'!C$37)/100)^'Punkteberechnung Frauen'!D$37)))</f>
        <v/>
      </c>
      <c r="L136" s="177"/>
      <c r="M136" s="61" t="str">
        <f>IF(L136="","",IF($E136="K",INT('Punkteberechnung Männer'!B$46*((100*L136-'Punkteberechnung Männer'!C$46)/100)^'Punkteberechnung Männer'!D$46),INT('Punkteberechnung Frauen'!B$45*((100*L136-'Punkteberechnung Frauen'!C$45)/100)^'Punkteberechnung Frauen'!D$45)))</f>
        <v/>
      </c>
      <c r="N136" s="177"/>
      <c r="O136" s="61" t="str">
        <f>IF(N136="","",IF($E136="K",INT('Punkteberechnung Männer'!B$42*((100*N136-'Punkteberechnung Männer'!C$42)/100)^'Punkteberechnung Männer'!D$42),INT('Punkteberechnung Frauen'!B$41*((100*N136-'Punkteberechnung Frauen'!C$41)/100)^'Punkteberechnung Frauen'!D$41)))</f>
        <v/>
      </c>
      <c r="P136" s="177"/>
      <c r="Q136" s="61" t="str">
        <f>IF(P136="","",IF($E136="K",INT('Punkteberechnung Männer'!B$47*((100*P136-'Punkteberechnung Männer'!C$47)/100)^'Punkteberechnung Männer'!D$47),INT('Punkteberechnung Frauen'!B$46*((100*P136-'Punkteberechnung Frauen'!C$46)/100)^'Punkteberechnung Frauen'!D$46)))</f>
        <v/>
      </c>
      <c r="R136" s="177"/>
      <c r="S136" s="61" t="str">
        <f>IF(R136="","",IF($E136="K",INT('Punkteberechnung Männer'!B$48*((100*R136-'Punkteberechnung Männer'!C$48)/100)^'Punkteberechnung Männer'!D$48),INT('Punkteberechnung Frauen'!B$47*((100*R136-'Punkteberechnung Frauen'!C$47)/100)^'Punkteberechnung Frauen'!D$47)))</f>
        <v/>
      </c>
      <c r="T136" s="243"/>
      <c r="U136" s="61" t="str">
        <f>IF(T136="","",IF($E136="K",INT('Punkteberechnung Männer'!B$20*(('Punkteberechnung Männer'!C$20-V136)/100)^'Punkteberechnung Männer'!D$20),INT('Punkteberechnung Frauen'!B$20*(('Punkteberechnung Frauen'!C$20-V136)/100)^'Punkteberechnung Frauen'!D$20)))</f>
        <v/>
      </c>
      <c r="V136" s="253">
        <f t="shared" si="4"/>
        <v>0</v>
      </c>
      <c r="W136" s="32">
        <f t="shared" si="5"/>
        <v>0</v>
      </c>
      <c r="X136" s="46"/>
      <c r="BF136" s="14"/>
      <c r="BG136" s="16"/>
    </row>
    <row r="137" spans="1:59" ht="14.25" x14ac:dyDescent="0.2">
      <c r="A137" s="31"/>
      <c r="B137" s="234"/>
      <c r="C137" s="27"/>
      <c r="D137" s="239"/>
      <c r="E137" s="236"/>
      <c r="F137" s="176"/>
      <c r="G137" s="61" t="str">
        <f>IF(F137="","",IF($E137="K",INT('Punkteberechnung Männer'!B$13*(('Punkteberechnung Männer'!C$13-100*F137)/100)^'Punkteberechnung Männer'!$D$13),INT('Punkteberechnung Frauen'!B$13*(('Punkteberechnung Frauen'!C$13-100*F137)/100)^'Punkteberechnung Frauen'!$D$13)))</f>
        <v/>
      </c>
      <c r="H137" s="177"/>
      <c r="I137" s="61" t="str">
        <f>IF(H137="","",IF($E137="K",INT('Punkteberechnung Männer'!B$40*((100*H137-'Punkteberechnung Männer'!C$40)/100)^'Punkteberechnung Männer'!D$40),INT('Punkteberechnung Frauen'!B$39*((100*H137-'Punkteberechnung Frauen'!C$39)/100)^'Punkteberechnung Frauen'!D$39)))</f>
        <v/>
      </c>
      <c r="J137" s="177"/>
      <c r="K137" s="61" t="str">
        <f>IF(J137="","",IF($E137="K",INT('Punkteberechnung Männer'!B$38*((100*J137-'Punkteberechnung Männer'!C$38)/100)^'Punkteberechnung Männer'!D$38),INT('Punkteberechnung Frauen'!B$37*((100*J137-'Punkteberechnung Frauen'!C$37)/100)^'Punkteberechnung Frauen'!D$37)))</f>
        <v/>
      </c>
      <c r="L137" s="177"/>
      <c r="M137" s="61" t="str">
        <f>IF(L137="","",IF($E137="K",INT('Punkteberechnung Männer'!B$46*((100*L137-'Punkteberechnung Männer'!C$46)/100)^'Punkteberechnung Männer'!D$46),INT('Punkteberechnung Frauen'!B$45*((100*L137-'Punkteberechnung Frauen'!C$45)/100)^'Punkteberechnung Frauen'!D$45)))</f>
        <v/>
      </c>
      <c r="N137" s="177"/>
      <c r="O137" s="61" t="str">
        <f>IF(N137="","",IF($E137="K",INT('Punkteberechnung Männer'!B$42*((100*N137-'Punkteberechnung Männer'!C$42)/100)^'Punkteberechnung Männer'!D$42),INT('Punkteberechnung Frauen'!B$41*((100*N137-'Punkteberechnung Frauen'!C$41)/100)^'Punkteberechnung Frauen'!D$41)))</f>
        <v/>
      </c>
      <c r="P137" s="177"/>
      <c r="Q137" s="61" t="str">
        <f>IF(P137="","",IF($E137="K",INT('Punkteberechnung Männer'!B$47*((100*P137-'Punkteberechnung Männer'!C$47)/100)^'Punkteberechnung Männer'!D$47),INT('Punkteberechnung Frauen'!B$46*((100*P137-'Punkteberechnung Frauen'!C$46)/100)^'Punkteberechnung Frauen'!D$46)))</f>
        <v/>
      </c>
      <c r="R137" s="177"/>
      <c r="S137" s="61" t="str">
        <f>IF(R137="","",IF($E137="K",INT('Punkteberechnung Männer'!B$48*((100*R137-'Punkteberechnung Männer'!C$48)/100)^'Punkteberechnung Männer'!D$48),INT('Punkteberechnung Frauen'!B$47*((100*R137-'Punkteberechnung Frauen'!C$47)/100)^'Punkteberechnung Frauen'!D$47)))</f>
        <v/>
      </c>
      <c r="T137" s="243"/>
      <c r="U137" s="61" t="str">
        <f>IF(T137="","",IF($E137="K",INT('Punkteberechnung Männer'!B$20*(('Punkteberechnung Männer'!C$20-V137)/100)^'Punkteberechnung Männer'!D$20),INT('Punkteberechnung Frauen'!B$20*(('Punkteberechnung Frauen'!C$20-V137)/100)^'Punkteberechnung Frauen'!D$20)))</f>
        <v/>
      </c>
      <c r="V137" s="253">
        <f t="shared" si="4"/>
        <v>0</v>
      </c>
      <c r="W137" s="32">
        <f t="shared" si="5"/>
        <v>0</v>
      </c>
      <c r="X137" s="46"/>
      <c r="BF137" s="14"/>
      <c r="BG137" s="16"/>
    </row>
    <row r="138" spans="1:59" ht="14.25" x14ac:dyDescent="0.2">
      <c r="A138" s="31"/>
      <c r="B138" s="234"/>
      <c r="C138" s="27"/>
      <c r="D138" s="239"/>
      <c r="E138" s="236"/>
      <c r="F138" s="176"/>
      <c r="G138" s="61" t="str">
        <f>IF(F138="","",IF($E138="K",INT('Punkteberechnung Männer'!B$13*(('Punkteberechnung Männer'!C$13-100*F138)/100)^'Punkteberechnung Männer'!$D$13),INT('Punkteberechnung Frauen'!B$13*(('Punkteberechnung Frauen'!C$13-100*F138)/100)^'Punkteberechnung Frauen'!$D$13)))</f>
        <v/>
      </c>
      <c r="H138" s="177"/>
      <c r="I138" s="61" t="str">
        <f>IF(H138="","",IF($E138="K",INT('Punkteberechnung Männer'!B$40*((100*H138-'Punkteberechnung Männer'!C$40)/100)^'Punkteberechnung Männer'!D$40),INT('Punkteberechnung Frauen'!B$39*((100*H138-'Punkteberechnung Frauen'!C$39)/100)^'Punkteberechnung Frauen'!D$39)))</f>
        <v/>
      </c>
      <c r="J138" s="177"/>
      <c r="K138" s="61" t="str">
        <f>IF(J138="","",IF($E138="K",INT('Punkteberechnung Männer'!B$38*((100*J138-'Punkteberechnung Männer'!C$38)/100)^'Punkteberechnung Männer'!D$38),INT('Punkteberechnung Frauen'!B$37*((100*J138-'Punkteberechnung Frauen'!C$37)/100)^'Punkteberechnung Frauen'!D$37)))</f>
        <v/>
      </c>
      <c r="L138" s="177"/>
      <c r="M138" s="61" t="str">
        <f>IF(L138="","",IF($E138="K",INT('Punkteberechnung Männer'!B$46*((100*L138-'Punkteberechnung Männer'!C$46)/100)^'Punkteberechnung Männer'!D$46),INT('Punkteberechnung Frauen'!B$45*((100*L138-'Punkteberechnung Frauen'!C$45)/100)^'Punkteberechnung Frauen'!D$45)))</f>
        <v/>
      </c>
      <c r="N138" s="177"/>
      <c r="O138" s="61" t="str">
        <f>IF(N138="","",IF($E138="K",INT('Punkteberechnung Männer'!B$42*((100*N138-'Punkteberechnung Männer'!C$42)/100)^'Punkteberechnung Männer'!D$42),INT('Punkteberechnung Frauen'!B$41*((100*N138-'Punkteberechnung Frauen'!C$41)/100)^'Punkteberechnung Frauen'!D$41)))</f>
        <v/>
      </c>
      <c r="P138" s="177"/>
      <c r="Q138" s="61" t="str">
        <f>IF(P138="","",IF($E138="K",INT('Punkteberechnung Männer'!B$47*((100*P138-'Punkteberechnung Männer'!C$47)/100)^'Punkteberechnung Männer'!D$47),INT('Punkteberechnung Frauen'!B$46*((100*P138-'Punkteberechnung Frauen'!C$46)/100)^'Punkteberechnung Frauen'!D$46)))</f>
        <v/>
      </c>
      <c r="R138" s="177"/>
      <c r="S138" s="61" t="str">
        <f>IF(R138="","",IF($E138="K",INT('Punkteberechnung Männer'!B$48*((100*R138-'Punkteberechnung Männer'!C$48)/100)^'Punkteberechnung Männer'!D$48),INT('Punkteberechnung Frauen'!B$47*((100*R138-'Punkteberechnung Frauen'!C$47)/100)^'Punkteberechnung Frauen'!D$47)))</f>
        <v/>
      </c>
      <c r="T138" s="243"/>
      <c r="U138" s="61" t="str">
        <f>IF(T138="","",IF($E138="K",INT('Punkteberechnung Männer'!B$20*(('Punkteberechnung Männer'!C$20-V138)/100)^'Punkteberechnung Männer'!D$20),INT('Punkteberechnung Frauen'!B$20*(('Punkteberechnung Frauen'!C$20-V138)/100)^'Punkteberechnung Frauen'!D$20)))</f>
        <v/>
      </c>
      <c r="V138" s="253">
        <f t="shared" si="4"/>
        <v>0</v>
      </c>
      <c r="W138" s="32">
        <f t="shared" si="5"/>
        <v>0</v>
      </c>
      <c r="X138" s="46"/>
      <c r="BF138" s="14"/>
      <c r="BG138" s="16"/>
    </row>
    <row r="139" spans="1:59" ht="14.25" x14ac:dyDescent="0.2">
      <c r="A139" s="31"/>
      <c r="B139" s="234"/>
      <c r="C139" s="27"/>
      <c r="D139" s="239"/>
      <c r="E139" s="236"/>
      <c r="F139" s="176"/>
      <c r="G139" s="61" t="str">
        <f>IF(F139="","",IF($E139="K",INT('Punkteberechnung Männer'!B$13*(('Punkteberechnung Männer'!C$13-100*F139)/100)^'Punkteberechnung Männer'!$D$13),INT('Punkteberechnung Frauen'!B$13*(('Punkteberechnung Frauen'!C$13-100*F139)/100)^'Punkteberechnung Frauen'!$D$13)))</f>
        <v/>
      </c>
      <c r="H139" s="177"/>
      <c r="I139" s="61" t="str">
        <f>IF(H139="","",IF($E139="K",INT('Punkteberechnung Männer'!B$40*((100*H139-'Punkteberechnung Männer'!C$40)/100)^'Punkteberechnung Männer'!D$40),INT('Punkteberechnung Frauen'!B$39*((100*H139-'Punkteberechnung Frauen'!C$39)/100)^'Punkteberechnung Frauen'!D$39)))</f>
        <v/>
      </c>
      <c r="J139" s="177"/>
      <c r="K139" s="61" t="str">
        <f>IF(J139="","",IF($E139="K",INT('Punkteberechnung Männer'!B$38*((100*J139-'Punkteberechnung Männer'!C$38)/100)^'Punkteberechnung Männer'!D$38),INT('Punkteberechnung Frauen'!B$37*((100*J139-'Punkteberechnung Frauen'!C$37)/100)^'Punkteberechnung Frauen'!D$37)))</f>
        <v/>
      </c>
      <c r="L139" s="177"/>
      <c r="M139" s="61" t="str">
        <f>IF(L139="","",IF($E139="K",INT('Punkteberechnung Männer'!B$46*((100*L139-'Punkteberechnung Männer'!C$46)/100)^'Punkteberechnung Männer'!D$46),INT('Punkteberechnung Frauen'!B$45*((100*L139-'Punkteberechnung Frauen'!C$45)/100)^'Punkteberechnung Frauen'!D$45)))</f>
        <v/>
      </c>
      <c r="N139" s="177"/>
      <c r="O139" s="61" t="str">
        <f>IF(N139="","",IF($E139="K",INT('Punkteberechnung Männer'!B$42*((100*N139-'Punkteberechnung Männer'!C$42)/100)^'Punkteberechnung Männer'!D$42),INT('Punkteberechnung Frauen'!B$41*((100*N139-'Punkteberechnung Frauen'!C$41)/100)^'Punkteberechnung Frauen'!D$41)))</f>
        <v/>
      </c>
      <c r="P139" s="177"/>
      <c r="Q139" s="61" t="str">
        <f>IF(P139="","",IF($E139="K",INT('Punkteberechnung Männer'!B$47*((100*P139-'Punkteberechnung Männer'!C$47)/100)^'Punkteberechnung Männer'!D$47),INT('Punkteberechnung Frauen'!B$46*((100*P139-'Punkteberechnung Frauen'!C$46)/100)^'Punkteberechnung Frauen'!D$46)))</f>
        <v/>
      </c>
      <c r="R139" s="177"/>
      <c r="S139" s="61" t="str">
        <f>IF(R139="","",IF($E139="K",INT('Punkteberechnung Männer'!B$48*((100*R139-'Punkteberechnung Männer'!C$48)/100)^'Punkteberechnung Männer'!D$48),INT('Punkteberechnung Frauen'!B$47*((100*R139-'Punkteberechnung Frauen'!C$47)/100)^'Punkteberechnung Frauen'!D$47)))</f>
        <v/>
      </c>
      <c r="T139" s="243"/>
      <c r="U139" s="61" t="str">
        <f>IF(T139="","",IF($E139="K",INT('Punkteberechnung Männer'!B$20*(('Punkteberechnung Männer'!C$20-V139)/100)^'Punkteberechnung Männer'!D$20),INT('Punkteberechnung Frauen'!B$20*(('Punkteberechnung Frauen'!C$20-V139)/100)^'Punkteberechnung Frauen'!D$20)))</f>
        <v/>
      </c>
      <c r="V139" s="253">
        <f t="shared" si="4"/>
        <v>0</v>
      </c>
      <c r="W139" s="32">
        <f t="shared" si="5"/>
        <v>0</v>
      </c>
      <c r="X139" s="46"/>
      <c r="BF139" s="14"/>
      <c r="BG139" s="16"/>
    </row>
    <row r="140" spans="1:59" ht="14.25" x14ac:dyDescent="0.2">
      <c r="A140" s="31"/>
      <c r="B140" s="234"/>
      <c r="C140" s="27"/>
      <c r="D140" s="239"/>
      <c r="E140" s="236"/>
      <c r="F140" s="176"/>
      <c r="G140" s="61" t="str">
        <f>IF(F140="","",IF($E140="K",INT('Punkteberechnung Männer'!B$13*(('Punkteberechnung Männer'!C$13-100*F140)/100)^'Punkteberechnung Männer'!$D$13),INT('Punkteberechnung Frauen'!B$13*(('Punkteberechnung Frauen'!C$13-100*F140)/100)^'Punkteberechnung Frauen'!$D$13)))</f>
        <v/>
      </c>
      <c r="H140" s="177"/>
      <c r="I140" s="61" t="str">
        <f>IF(H140="","",IF($E140="K",INT('Punkteberechnung Männer'!B$40*((100*H140-'Punkteberechnung Männer'!C$40)/100)^'Punkteberechnung Männer'!D$40),INT('Punkteberechnung Frauen'!B$39*((100*H140-'Punkteberechnung Frauen'!C$39)/100)^'Punkteberechnung Frauen'!D$39)))</f>
        <v/>
      </c>
      <c r="J140" s="177"/>
      <c r="K140" s="61" t="str">
        <f>IF(J140="","",IF($E140="K",INT('Punkteberechnung Männer'!B$38*((100*J140-'Punkteberechnung Männer'!C$38)/100)^'Punkteberechnung Männer'!D$38),INT('Punkteberechnung Frauen'!B$37*((100*J140-'Punkteberechnung Frauen'!C$37)/100)^'Punkteberechnung Frauen'!D$37)))</f>
        <v/>
      </c>
      <c r="L140" s="177"/>
      <c r="M140" s="61" t="str">
        <f>IF(L140="","",IF($E140="K",INT('Punkteberechnung Männer'!B$46*((100*L140-'Punkteberechnung Männer'!C$46)/100)^'Punkteberechnung Männer'!D$46),INT('Punkteberechnung Frauen'!B$45*((100*L140-'Punkteberechnung Frauen'!C$45)/100)^'Punkteberechnung Frauen'!D$45)))</f>
        <v/>
      </c>
      <c r="N140" s="177"/>
      <c r="O140" s="61" t="str">
        <f>IF(N140="","",IF($E140="K",INT('Punkteberechnung Männer'!B$42*((100*N140-'Punkteberechnung Männer'!C$42)/100)^'Punkteberechnung Männer'!D$42),INT('Punkteberechnung Frauen'!B$41*((100*N140-'Punkteberechnung Frauen'!C$41)/100)^'Punkteberechnung Frauen'!D$41)))</f>
        <v/>
      </c>
      <c r="P140" s="177"/>
      <c r="Q140" s="61" t="str">
        <f>IF(P140="","",IF($E140="K",INT('Punkteberechnung Männer'!B$47*((100*P140-'Punkteberechnung Männer'!C$47)/100)^'Punkteberechnung Männer'!D$47),INT('Punkteberechnung Frauen'!B$46*((100*P140-'Punkteberechnung Frauen'!C$46)/100)^'Punkteberechnung Frauen'!D$46)))</f>
        <v/>
      </c>
      <c r="R140" s="177"/>
      <c r="S140" s="61" t="str">
        <f>IF(R140="","",IF($E140="K",INT('Punkteberechnung Männer'!B$48*((100*R140-'Punkteberechnung Männer'!C$48)/100)^'Punkteberechnung Männer'!D$48),INT('Punkteberechnung Frauen'!B$47*((100*R140-'Punkteberechnung Frauen'!C$47)/100)^'Punkteberechnung Frauen'!D$47)))</f>
        <v/>
      </c>
      <c r="T140" s="243"/>
      <c r="U140" s="61" t="str">
        <f>IF(T140="","",IF($E140="K",INT('Punkteberechnung Männer'!B$20*(('Punkteberechnung Männer'!C$20-V140)/100)^'Punkteberechnung Männer'!D$20),INT('Punkteberechnung Frauen'!B$20*(('Punkteberechnung Frauen'!C$20-V140)/100)^'Punkteberechnung Frauen'!D$20)))</f>
        <v/>
      </c>
      <c r="V140" s="253">
        <f t="shared" si="4"/>
        <v>0</v>
      </c>
      <c r="W140" s="32">
        <f t="shared" si="5"/>
        <v>0</v>
      </c>
      <c r="X140" s="46"/>
      <c r="BF140" s="14"/>
      <c r="BG140" s="16"/>
    </row>
    <row r="141" spans="1:59" ht="14.25" x14ac:dyDescent="0.2">
      <c r="A141" s="31"/>
      <c r="B141" s="234"/>
      <c r="C141" s="27"/>
      <c r="D141" s="239"/>
      <c r="E141" s="236"/>
      <c r="F141" s="176"/>
      <c r="G141" s="61" t="str">
        <f>IF(F141="","",IF($E141="K",INT('Punkteberechnung Männer'!B$13*(('Punkteberechnung Männer'!C$13-100*F141)/100)^'Punkteberechnung Männer'!$D$13),INT('Punkteberechnung Frauen'!B$13*(('Punkteberechnung Frauen'!C$13-100*F141)/100)^'Punkteberechnung Frauen'!$D$13)))</f>
        <v/>
      </c>
      <c r="H141" s="177"/>
      <c r="I141" s="61" t="str">
        <f>IF(H141="","",IF($E141="K",INT('Punkteberechnung Männer'!B$40*((100*H141-'Punkteberechnung Männer'!C$40)/100)^'Punkteberechnung Männer'!D$40),INT('Punkteberechnung Frauen'!B$39*((100*H141-'Punkteberechnung Frauen'!C$39)/100)^'Punkteberechnung Frauen'!D$39)))</f>
        <v/>
      </c>
      <c r="J141" s="177"/>
      <c r="K141" s="61" t="str">
        <f>IF(J141="","",IF($E141="K",INT('Punkteberechnung Männer'!B$38*((100*J141-'Punkteberechnung Männer'!C$38)/100)^'Punkteberechnung Männer'!D$38),INT('Punkteberechnung Frauen'!B$37*((100*J141-'Punkteberechnung Frauen'!C$37)/100)^'Punkteberechnung Frauen'!D$37)))</f>
        <v/>
      </c>
      <c r="L141" s="177"/>
      <c r="M141" s="61" t="str">
        <f>IF(L141="","",IF($E141="K",INT('Punkteberechnung Männer'!B$46*((100*L141-'Punkteberechnung Männer'!C$46)/100)^'Punkteberechnung Männer'!D$46),INT('Punkteberechnung Frauen'!B$45*((100*L141-'Punkteberechnung Frauen'!C$45)/100)^'Punkteberechnung Frauen'!D$45)))</f>
        <v/>
      </c>
      <c r="N141" s="177"/>
      <c r="O141" s="61" t="str">
        <f>IF(N141="","",IF($E141="K",INT('Punkteberechnung Männer'!B$42*((100*N141-'Punkteberechnung Männer'!C$42)/100)^'Punkteberechnung Männer'!D$42),INT('Punkteberechnung Frauen'!B$41*((100*N141-'Punkteberechnung Frauen'!C$41)/100)^'Punkteberechnung Frauen'!D$41)))</f>
        <v/>
      </c>
      <c r="P141" s="177"/>
      <c r="Q141" s="61" t="str">
        <f>IF(P141="","",IF($E141="K",INT('Punkteberechnung Männer'!B$47*((100*P141-'Punkteberechnung Männer'!C$47)/100)^'Punkteberechnung Männer'!D$47),INT('Punkteberechnung Frauen'!B$46*((100*P141-'Punkteberechnung Frauen'!C$46)/100)^'Punkteberechnung Frauen'!D$46)))</f>
        <v/>
      </c>
      <c r="R141" s="177"/>
      <c r="S141" s="61" t="str">
        <f>IF(R141="","",IF($E141="K",INT('Punkteberechnung Männer'!B$48*((100*R141-'Punkteberechnung Männer'!C$48)/100)^'Punkteberechnung Männer'!D$48),INT('Punkteberechnung Frauen'!B$47*((100*R141-'Punkteberechnung Frauen'!C$47)/100)^'Punkteberechnung Frauen'!D$47)))</f>
        <v/>
      </c>
      <c r="T141" s="243"/>
      <c r="U141" s="61" t="str">
        <f>IF(T141="","",IF($E141="K",INT('Punkteberechnung Männer'!B$20*(('Punkteberechnung Männer'!C$20-V141)/100)^'Punkteberechnung Männer'!D$20),INT('Punkteberechnung Frauen'!B$20*(('Punkteberechnung Frauen'!C$20-V141)/100)^'Punkteberechnung Frauen'!D$20)))</f>
        <v/>
      </c>
      <c r="V141" s="253">
        <f t="shared" si="4"/>
        <v>0</v>
      </c>
      <c r="W141" s="32">
        <f t="shared" si="5"/>
        <v>0</v>
      </c>
      <c r="X141" s="46"/>
      <c r="BF141" s="14"/>
      <c r="BG141" s="16"/>
    </row>
    <row r="142" spans="1:59" ht="14.25" x14ac:dyDescent="0.2">
      <c r="A142" s="31"/>
      <c r="B142" s="234"/>
      <c r="C142" s="27"/>
      <c r="D142" s="239"/>
      <c r="E142" s="236"/>
      <c r="F142" s="176"/>
      <c r="G142" s="61" t="str">
        <f>IF(F142="","",IF($E142="K",INT('Punkteberechnung Männer'!B$13*(('Punkteberechnung Männer'!C$13-100*F142)/100)^'Punkteberechnung Männer'!$D$13),INT('Punkteberechnung Frauen'!B$13*(('Punkteberechnung Frauen'!C$13-100*F142)/100)^'Punkteberechnung Frauen'!$D$13)))</f>
        <v/>
      </c>
      <c r="H142" s="177"/>
      <c r="I142" s="61" t="str">
        <f>IF(H142="","",IF($E142="K",INT('Punkteberechnung Männer'!B$40*((100*H142-'Punkteberechnung Männer'!C$40)/100)^'Punkteberechnung Männer'!D$40),INT('Punkteberechnung Frauen'!B$39*((100*H142-'Punkteberechnung Frauen'!C$39)/100)^'Punkteberechnung Frauen'!D$39)))</f>
        <v/>
      </c>
      <c r="J142" s="177"/>
      <c r="K142" s="61" t="str">
        <f>IF(J142="","",IF($E142="K",INT('Punkteberechnung Männer'!B$38*((100*J142-'Punkteberechnung Männer'!C$38)/100)^'Punkteberechnung Männer'!D$38),INT('Punkteberechnung Frauen'!B$37*((100*J142-'Punkteberechnung Frauen'!C$37)/100)^'Punkteberechnung Frauen'!D$37)))</f>
        <v/>
      </c>
      <c r="L142" s="177"/>
      <c r="M142" s="61" t="str">
        <f>IF(L142="","",IF($E142="K",INT('Punkteberechnung Männer'!B$46*((100*L142-'Punkteberechnung Männer'!C$46)/100)^'Punkteberechnung Männer'!D$46),INT('Punkteberechnung Frauen'!B$45*((100*L142-'Punkteberechnung Frauen'!C$45)/100)^'Punkteberechnung Frauen'!D$45)))</f>
        <v/>
      </c>
      <c r="N142" s="177"/>
      <c r="O142" s="61" t="str">
        <f>IF(N142="","",IF($E142="K",INT('Punkteberechnung Männer'!B$42*((100*N142-'Punkteberechnung Männer'!C$42)/100)^'Punkteberechnung Männer'!D$42),INT('Punkteberechnung Frauen'!B$41*((100*N142-'Punkteberechnung Frauen'!C$41)/100)^'Punkteberechnung Frauen'!D$41)))</f>
        <v/>
      </c>
      <c r="P142" s="177"/>
      <c r="Q142" s="61" t="str">
        <f>IF(P142="","",IF($E142="K",INT('Punkteberechnung Männer'!B$47*((100*P142-'Punkteberechnung Männer'!C$47)/100)^'Punkteberechnung Männer'!D$47),INT('Punkteberechnung Frauen'!B$46*((100*P142-'Punkteberechnung Frauen'!C$46)/100)^'Punkteberechnung Frauen'!D$46)))</f>
        <v/>
      </c>
      <c r="R142" s="177"/>
      <c r="S142" s="61" t="str">
        <f>IF(R142="","",IF($E142="K",INT('Punkteberechnung Männer'!B$48*((100*R142-'Punkteberechnung Männer'!C$48)/100)^'Punkteberechnung Männer'!D$48),INT('Punkteberechnung Frauen'!B$47*((100*R142-'Punkteberechnung Frauen'!C$47)/100)^'Punkteberechnung Frauen'!D$47)))</f>
        <v/>
      </c>
      <c r="T142" s="243"/>
      <c r="U142" s="61" t="str">
        <f>IF(T142="","",IF($E142="K",INT('Punkteberechnung Männer'!B$20*(('Punkteberechnung Männer'!C$20-V142)/100)^'Punkteberechnung Männer'!D$20),INT('Punkteberechnung Frauen'!B$20*(('Punkteberechnung Frauen'!C$20-V142)/100)^'Punkteberechnung Frauen'!D$20)))</f>
        <v/>
      </c>
      <c r="V142" s="253">
        <f t="shared" si="4"/>
        <v>0</v>
      </c>
      <c r="W142" s="32">
        <f t="shared" si="5"/>
        <v>0</v>
      </c>
      <c r="X142" s="46"/>
      <c r="BF142" s="14"/>
      <c r="BG142" s="16"/>
    </row>
    <row r="143" spans="1:59" ht="14.25" x14ac:dyDescent="0.2">
      <c r="A143" s="31"/>
      <c r="B143" s="234"/>
      <c r="C143" s="27"/>
      <c r="D143" s="239"/>
      <c r="E143" s="236"/>
      <c r="F143" s="176"/>
      <c r="G143" s="61" t="str">
        <f>IF(F143="","",IF($E143="K",INT('Punkteberechnung Männer'!B$13*(('Punkteberechnung Männer'!C$13-100*F143)/100)^'Punkteberechnung Männer'!$D$13),INT('Punkteberechnung Frauen'!B$13*(('Punkteberechnung Frauen'!C$13-100*F143)/100)^'Punkteberechnung Frauen'!$D$13)))</f>
        <v/>
      </c>
      <c r="H143" s="177"/>
      <c r="I143" s="61" t="str">
        <f>IF(H143="","",IF($E143="K",INT('Punkteberechnung Männer'!B$40*((100*H143-'Punkteberechnung Männer'!C$40)/100)^'Punkteberechnung Männer'!D$40),INT('Punkteberechnung Frauen'!B$39*((100*H143-'Punkteberechnung Frauen'!C$39)/100)^'Punkteberechnung Frauen'!D$39)))</f>
        <v/>
      </c>
      <c r="J143" s="177"/>
      <c r="K143" s="61" t="str">
        <f>IF(J143="","",IF($E143="K",INT('Punkteberechnung Männer'!B$38*((100*J143-'Punkteberechnung Männer'!C$38)/100)^'Punkteberechnung Männer'!D$38),INT('Punkteberechnung Frauen'!B$37*((100*J143-'Punkteberechnung Frauen'!C$37)/100)^'Punkteberechnung Frauen'!D$37)))</f>
        <v/>
      </c>
      <c r="L143" s="177"/>
      <c r="M143" s="61" t="str">
        <f>IF(L143="","",IF($E143="K",INT('Punkteberechnung Männer'!B$46*((100*L143-'Punkteberechnung Männer'!C$46)/100)^'Punkteberechnung Männer'!D$46),INT('Punkteberechnung Frauen'!B$45*((100*L143-'Punkteberechnung Frauen'!C$45)/100)^'Punkteberechnung Frauen'!D$45)))</f>
        <v/>
      </c>
      <c r="N143" s="177"/>
      <c r="O143" s="61" t="str">
        <f>IF(N143="","",IF($E143="K",INT('Punkteberechnung Männer'!B$42*((100*N143-'Punkteberechnung Männer'!C$42)/100)^'Punkteberechnung Männer'!D$42),INT('Punkteberechnung Frauen'!B$41*((100*N143-'Punkteberechnung Frauen'!C$41)/100)^'Punkteberechnung Frauen'!D$41)))</f>
        <v/>
      </c>
      <c r="P143" s="177"/>
      <c r="Q143" s="61" t="str">
        <f>IF(P143="","",IF($E143="K",INT('Punkteberechnung Männer'!B$47*((100*P143-'Punkteberechnung Männer'!C$47)/100)^'Punkteberechnung Männer'!D$47),INT('Punkteberechnung Frauen'!B$46*((100*P143-'Punkteberechnung Frauen'!C$46)/100)^'Punkteberechnung Frauen'!D$46)))</f>
        <v/>
      </c>
      <c r="R143" s="177"/>
      <c r="S143" s="61" t="str">
        <f>IF(R143="","",IF($E143="K",INT('Punkteberechnung Männer'!B$48*((100*R143-'Punkteberechnung Männer'!C$48)/100)^'Punkteberechnung Männer'!D$48),INT('Punkteberechnung Frauen'!B$47*((100*R143-'Punkteberechnung Frauen'!C$47)/100)^'Punkteberechnung Frauen'!D$47)))</f>
        <v/>
      </c>
      <c r="T143" s="243"/>
      <c r="U143" s="61" t="str">
        <f>IF(T143="","",IF($E143="K",INT('Punkteberechnung Männer'!B$20*(('Punkteberechnung Männer'!C$20-V143)/100)^'Punkteberechnung Männer'!D$20),INT('Punkteberechnung Frauen'!B$20*(('Punkteberechnung Frauen'!C$20-V143)/100)^'Punkteberechnung Frauen'!D$20)))</f>
        <v/>
      </c>
      <c r="V143" s="253">
        <f t="shared" si="4"/>
        <v>0</v>
      </c>
      <c r="W143" s="32">
        <f t="shared" si="5"/>
        <v>0</v>
      </c>
      <c r="X143" s="46"/>
      <c r="BF143" s="14"/>
      <c r="BG143" s="16"/>
    </row>
    <row r="144" spans="1:59" ht="14.25" x14ac:dyDescent="0.2">
      <c r="A144" s="31"/>
      <c r="B144" s="234"/>
      <c r="C144" s="27"/>
      <c r="D144" s="239"/>
      <c r="E144" s="236"/>
      <c r="F144" s="176"/>
      <c r="G144" s="61" t="str">
        <f>IF(F144="","",IF($E144="K",INT('Punkteberechnung Männer'!B$13*(('Punkteberechnung Männer'!C$13-100*F144)/100)^'Punkteberechnung Männer'!$D$13),INT('Punkteberechnung Frauen'!B$13*(('Punkteberechnung Frauen'!C$13-100*F144)/100)^'Punkteberechnung Frauen'!$D$13)))</f>
        <v/>
      </c>
      <c r="H144" s="177"/>
      <c r="I144" s="61" t="str">
        <f>IF(H144="","",IF($E144="K",INT('Punkteberechnung Männer'!B$40*((100*H144-'Punkteberechnung Männer'!C$40)/100)^'Punkteberechnung Männer'!D$40),INT('Punkteberechnung Frauen'!B$39*((100*H144-'Punkteberechnung Frauen'!C$39)/100)^'Punkteberechnung Frauen'!D$39)))</f>
        <v/>
      </c>
      <c r="J144" s="177"/>
      <c r="K144" s="61" t="str">
        <f>IF(J144="","",IF($E144="K",INT('Punkteberechnung Männer'!B$38*((100*J144-'Punkteberechnung Männer'!C$38)/100)^'Punkteberechnung Männer'!D$38),INT('Punkteberechnung Frauen'!B$37*((100*J144-'Punkteberechnung Frauen'!C$37)/100)^'Punkteberechnung Frauen'!D$37)))</f>
        <v/>
      </c>
      <c r="L144" s="177"/>
      <c r="M144" s="61" t="str">
        <f>IF(L144="","",IF($E144="K",INT('Punkteberechnung Männer'!B$46*((100*L144-'Punkteberechnung Männer'!C$46)/100)^'Punkteberechnung Männer'!D$46),INT('Punkteberechnung Frauen'!B$45*((100*L144-'Punkteberechnung Frauen'!C$45)/100)^'Punkteberechnung Frauen'!D$45)))</f>
        <v/>
      </c>
      <c r="N144" s="177"/>
      <c r="O144" s="61" t="str">
        <f>IF(N144="","",IF($E144="K",INT('Punkteberechnung Männer'!B$42*((100*N144-'Punkteberechnung Männer'!C$42)/100)^'Punkteberechnung Männer'!D$42),INT('Punkteberechnung Frauen'!B$41*((100*N144-'Punkteberechnung Frauen'!C$41)/100)^'Punkteberechnung Frauen'!D$41)))</f>
        <v/>
      </c>
      <c r="P144" s="177"/>
      <c r="Q144" s="61" t="str">
        <f>IF(P144="","",IF($E144="K",INT('Punkteberechnung Männer'!B$47*((100*P144-'Punkteberechnung Männer'!C$47)/100)^'Punkteberechnung Männer'!D$47),INT('Punkteberechnung Frauen'!B$46*((100*P144-'Punkteberechnung Frauen'!C$46)/100)^'Punkteberechnung Frauen'!D$46)))</f>
        <v/>
      </c>
      <c r="R144" s="177"/>
      <c r="S144" s="61" t="str">
        <f>IF(R144="","",IF($E144="K",INT('Punkteberechnung Männer'!B$48*((100*R144-'Punkteberechnung Männer'!C$48)/100)^'Punkteberechnung Männer'!D$48),INT('Punkteberechnung Frauen'!B$47*((100*R144-'Punkteberechnung Frauen'!C$47)/100)^'Punkteberechnung Frauen'!D$47)))</f>
        <v/>
      </c>
      <c r="T144" s="243"/>
      <c r="U144" s="61" t="str">
        <f>IF(T144="","",IF($E144="K",INT('Punkteberechnung Männer'!B$20*(('Punkteberechnung Männer'!C$20-V144)/100)^'Punkteberechnung Männer'!D$20),INT('Punkteberechnung Frauen'!B$20*(('Punkteberechnung Frauen'!C$20-V144)/100)^'Punkteberechnung Frauen'!D$20)))</f>
        <v/>
      </c>
      <c r="V144" s="253">
        <f t="shared" si="4"/>
        <v>0</v>
      </c>
      <c r="W144" s="32">
        <f t="shared" si="5"/>
        <v>0</v>
      </c>
      <c r="X144" s="46"/>
      <c r="BF144" s="14"/>
      <c r="BG144" s="16"/>
    </row>
    <row r="145" spans="1:59" ht="14.25" x14ac:dyDescent="0.2">
      <c r="A145" s="31"/>
      <c r="B145" s="234"/>
      <c r="C145" s="27"/>
      <c r="D145" s="239"/>
      <c r="E145" s="236"/>
      <c r="F145" s="176"/>
      <c r="G145" s="61" t="str">
        <f>IF(F145="","",IF($E145="K",INT('Punkteberechnung Männer'!B$13*(('Punkteberechnung Männer'!C$13-100*F145)/100)^'Punkteberechnung Männer'!$D$13),INT('Punkteberechnung Frauen'!B$13*(('Punkteberechnung Frauen'!C$13-100*F145)/100)^'Punkteberechnung Frauen'!$D$13)))</f>
        <v/>
      </c>
      <c r="H145" s="177"/>
      <c r="I145" s="61" t="str">
        <f>IF(H145="","",IF($E145="K",INT('Punkteberechnung Männer'!B$40*((100*H145-'Punkteberechnung Männer'!C$40)/100)^'Punkteberechnung Männer'!D$40),INT('Punkteberechnung Frauen'!B$39*((100*H145-'Punkteberechnung Frauen'!C$39)/100)^'Punkteberechnung Frauen'!D$39)))</f>
        <v/>
      </c>
      <c r="J145" s="177"/>
      <c r="K145" s="61" t="str">
        <f>IF(J145="","",IF($E145="K",INT('Punkteberechnung Männer'!B$38*((100*J145-'Punkteberechnung Männer'!C$38)/100)^'Punkteberechnung Männer'!D$38),INT('Punkteberechnung Frauen'!B$37*((100*J145-'Punkteberechnung Frauen'!C$37)/100)^'Punkteberechnung Frauen'!D$37)))</f>
        <v/>
      </c>
      <c r="L145" s="177"/>
      <c r="M145" s="61" t="str">
        <f>IF(L145="","",IF($E145="K",INT('Punkteberechnung Männer'!B$46*((100*L145-'Punkteberechnung Männer'!C$46)/100)^'Punkteberechnung Männer'!D$46),INT('Punkteberechnung Frauen'!B$45*((100*L145-'Punkteberechnung Frauen'!C$45)/100)^'Punkteberechnung Frauen'!D$45)))</f>
        <v/>
      </c>
      <c r="N145" s="177"/>
      <c r="O145" s="61" t="str">
        <f>IF(N145="","",IF($E145="K",INT('Punkteberechnung Männer'!B$42*((100*N145-'Punkteberechnung Männer'!C$42)/100)^'Punkteberechnung Männer'!D$42),INT('Punkteberechnung Frauen'!B$41*((100*N145-'Punkteberechnung Frauen'!C$41)/100)^'Punkteberechnung Frauen'!D$41)))</f>
        <v/>
      </c>
      <c r="P145" s="177"/>
      <c r="Q145" s="61" t="str">
        <f>IF(P145="","",IF($E145="K",INT('Punkteberechnung Männer'!B$47*((100*P145-'Punkteberechnung Männer'!C$47)/100)^'Punkteberechnung Männer'!D$47),INT('Punkteberechnung Frauen'!B$46*((100*P145-'Punkteberechnung Frauen'!C$46)/100)^'Punkteberechnung Frauen'!D$46)))</f>
        <v/>
      </c>
      <c r="R145" s="177"/>
      <c r="S145" s="61" t="str">
        <f>IF(R145="","",IF($E145="K",INT('Punkteberechnung Männer'!B$48*((100*R145-'Punkteberechnung Männer'!C$48)/100)^'Punkteberechnung Männer'!D$48),INT('Punkteberechnung Frauen'!B$47*((100*R145-'Punkteberechnung Frauen'!C$47)/100)^'Punkteberechnung Frauen'!D$47)))</f>
        <v/>
      </c>
      <c r="T145" s="243"/>
      <c r="U145" s="61" t="str">
        <f>IF(T145="","",IF($E145="K",INT('Punkteberechnung Männer'!B$20*(('Punkteberechnung Männer'!C$20-V145)/100)^'Punkteberechnung Männer'!D$20),INT('Punkteberechnung Frauen'!B$20*(('Punkteberechnung Frauen'!C$20-V145)/100)^'Punkteberechnung Frauen'!D$20)))</f>
        <v/>
      </c>
      <c r="V145" s="253">
        <f t="shared" si="4"/>
        <v>0</v>
      </c>
      <c r="W145" s="32">
        <f t="shared" si="5"/>
        <v>0</v>
      </c>
      <c r="X145" s="46"/>
      <c r="BF145" s="14"/>
      <c r="BG145" s="16"/>
    </row>
    <row r="146" spans="1:59" ht="14.25" x14ac:dyDescent="0.2">
      <c r="A146" s="31"/>
      <c r="B146" s="234"/>
      <c r="C146" s="27"/>
      <c r="D146" s="239"/>
      <c r="E146" s="236"/>
      <c r="F146" s="176"/>
      <c r="G146" s="61" t="str">
        <f>IF(F146="","",IF($E146="K",INT('Punkteberechnung Männer'!B$13*(('Punkteberechnung Männer'!C$13-100*F146)/100)^'Punkteberechnung Männer'!$D$13),INT('Punkteberechnung Frauen'!B$13*(('Punkteberechnung Frauen'!C$13-100*F146)/100)^'Punkteberechnung Frauen'!$D$13)))</f>
        <v/>
      </c>
      <c r="H146" s="177"/>
      <c r="I146" s="61" t="str">
        <f>IF(H146="","",IF($E146="K",INT('Punkteberechnung Männer'!B$40*((100*H146-'Punkteberechnung Männer'!C$40)/100)^'Punkteberechnung Männer'!D$40),INT('Punkteberechnung Frauen'!B$39*((100*H146-'Punkteberechnung Frauen'!C$39)/100)^'Punkteberechnung Frauen'!D$39)))</f>
        <v/>
      </c>
      <c r="J146" s="177"/>
      <c r="K146" s="61" t="str">
        <f>IF(J146="","",IF($E146="K",INT('Punkteberechnung Männer'!B$38*((100*J146-'Punkteberechnung Männer'!C$38)/100)^'Punkteberechnung Männer'!D$38),INT('Punkteberechnung Frauen'!B$37*((100*J146-'Punkteberechnung Frauen'!C$37)/100)^'Punkteberechnung Frauen'!D$37)))</f>
        <v/>
      </c>
      <c r="L146" s="177"/>
      <c r="M146" s="61" t="str">
        <f>IF(L146="","",IF($E146="K",INT('Punkteberechnung Männer'!B$46*((100*L146-'Punkteberechnung Männer'!C$46)/100)^'Punkteberechnung Männer'!D$46),INT('Punkteberechnung Frauen'!B$45*((100*L146-'Punkteberechnung Frauen'!C$45)/100)^'Punkteberechnung Frauen'!D$45)))</f>
        <v/>
      </c>
      <c r="N146" s="177"/>
      <c r="O146" s="61" t="str">
        <f>IF(N146="","",IF($E146="K",INT('Punkteberechnung Männer'!B$42*((100*N146-'Punkteberechnung Männer'!C$42)/100)^'Punkteberechnung Männer'!D$42),INT('Punkteberechnung Frauen'!B$41*((100*N146-'Punkteberechnung Frauen'!C$41)/100)^'Punkteberechnung Frauen'!D$41)))</f>
        <v/>
      </c>
      <c r="P146" s="177"/>
      <c r="Q146" s="61" t="str">
        <f>IF(P146="","",IF($E146="K",INT('Punkteberechnung Männer'!B$47*((100*P146-'Punkteberechnung Männer'!C$47)/100)^'Punkteberechnung Männer'!D$47),INT('Punkteberechnung Frauen'!B$46*((100*P146-'Punkteberechnung Frauen'!C$46)/100)^'Punkteberechnung Frauen'!D$46)))</f>
        <v/>
      </c>
      <c r="R146" s="177"/>
      <c r="S146" s="61" t="str">
        <f>IF(R146="","",IF($E146="K",INT('Punkteberechnung Männer'!B$48*((100*R146-'Punkteberechnung Männer'!C$48)/100)^'Punkteberechnung Männer'!D$48),INT('Punkteberechnung Frauen'!B$47*((100*R146-'Punkteberechnung Frauen'!C$47)/100)^'Punkteberechnung Frauen'!D$47)))</f>
        <v/>
      </c>
      <c r="T146" s="243"/>
      <c r="U146" s="61" t="str">
        <f>IF(T146="","",IF($E146="K",INT('Punkteberechnung Männer'!B$20*(('Punkteberechnung Männer'!C$20-V146)/100)^'Punkteberechnung Männer'!D$20),INT('Punkteberechnung Frauen'!B$20*(('Punkteberechnung Frauen'!C$20-V146)/100)^'Punkteberechnung Frauen'!D$20)))</f>
        <v/>
      </c>
      <c r="V146" s="253">
        <f t="shared" si="4"/>
        <v>0</v>
      </c>
      <c r="W146" s="32">
        <f t="shared" si="5"/>
        <v>0</v>
      </c>
      <c r="X146" s="46"/>
      <c r="BF146" s="14"/>
      <c r="BG146" s="16"/>
    </row>
    <row r="147" spans="1:59" ht="14.25" x14ac:dyDescent="0.2">
      <c r="A147" s="31"/>
      <c r="B147" s="234"/>
      <c r="C147" s="27"/>
      <c r="D147" s="239"/>
      <c r="E147" s="236"/>
      <c r="F147" s="176"/>
      <c r="G147" s="61" t="str">
        <f>IF(F147="","",IF($E147="K",INT('Punkteberechnung Männer'!B$13*(('Punkteberechnung Männer'!C$13-100*F147)/100)^'Punkteberechnung Männer'!$D$13),INT('Punkteberechnung Frauen'!B$13*(('Punkteberechnung Frauen'!C$13-100*F147)/100)^'Punkteberechnung Frauen'!$D$13)))</f>
        <v/>
      </c>
      <c r="H147" s="177"/>
      <c r="I147" s="61" t="str">
        <f>IF(H147="","",IF($E147="K",INT('Punkteberechnung Männer'!B$40*((100*H147-'Punkteberechnung Männer'!C$40)/100)^'Punkteberechnung Männer'!D$40),INT('Punkteberechnung Frauen'!B$39*((100*H147-'Punkteberechnung Frauen'!C$39)/100)^'Punkteberechnung Frauen'!D$39)))</f>
        <v/>
      </c>
      <c r="J147" s="177"/>
      <c r="K147" s="61" t="str">
        <f>IF(J147="","",IF($E147="K",INT('Punkteberechnung Männer'!B$38*((100*J147-'Punkteberechnung Männer'!C$38)/100)^'Punkteberechnung Männer'!D$38),INT('Punkteberechnung Frauen'!B$37*((100*J147-'Punkteberechnung Frauen'!C$37)/100)^'Punkteberechnung Frauen'!D$37)))</f>
        <v/>
      </c>
      <c r="L147" s="177"/>
      <c r="M147" s="61" t="str">
        <f>IF(L147="","",IF($E147="K",INT('Punkteberechnung Männer'!B$46*((100*L147-'Punkteberechnung Männer'!C$46)/100)^'Punkteberechnung Männer'!D$46),INT('Punkteberechnung Frauen'!B$45*((100*L147-'Punkteberechnung Frauen'!C$45)/100)^'Punkteberechnung Frauen'!D$45)))</f>
        <v/>
      </c>
      <c r="N147" s="177"/>
      <c r="O147" s="61" t="str">
        <f>IF(N147="","",IF($E147="K",INT('Punkteberechnung Männer'!B$42*((100*N147-'Punkteberechnung Männer'!C$42)/100)^'Punkteberechnung Männer'!D$42),INT('Punkteberechnung Frauen'!B$41*((100*N147-'Punkteberechnung Frauen'!C$41)/100)^'Punkteberechnung Frauen'!D$41)))</f>
        <v/>
      </c>
      <c r="P147" s="177"/>
      <c r="Q147" s="61" t="str">
        <f>IF(P147="","",IF($E147="K",INT('Punkteberechnung Männer'!B$47*((100*P147-'Punkteberechnung Männer'!C$47)/100)^'Punkteberechnung Männer'!D$47),INT('Punkteberechnung Frauen'!B$46*((100*P147-'Punkteberechnung Frauen'!C$46)/100)^'Punkteberechnung Frauen'!D$46)))</f>
        <v/>
      </c>
      <c r="R147" s="177"/>
      <c r="S147" s="61" t="str">
        <f>IF(R147="","",IF($E147="K",INT('Punkteberechnung Männer'!B$48*((100*R147-'Punkteberechnung Männer'!C$48)/100)^'Punkteberechnung Männer'!D$48),INT('Punkteberechnung Frauen'!B$47*((100*R147-'Punkteberechnung Frauen'!C$47)/100)^'Punkteberechnung Frauen'!D$47)))</f>
        <v/>
      </c>
      <c r="T147" s="243"/>
      <c r="U147" s="61" t="str">
        <f>IF(T147="","",IF($E147="K",INT('Punkteberechnung Männer'!B$20*(('Punkteberechnung Männer'!C$20-V147)/100)^'Punkteberechnung Männer'!D$20),INT('Punkteberechnung Frauen'!B$20*(('Punkteberechnung Frauen'!C$20-V147)/100)^'Punkteberechnung Frauen'!D$20)))</f>
        <v/>
      </c>
      <c r="V147" s="253">
        <f t="shared" si="4"/>
        <v>0</v>
      </c>
      <c r="W147" s="32">
        <f t="shared" si="5"/>
        <v>0</v>
      </c>
      <c r="X147" s="46"/>
      <c r="BF147" s="14"/>
      <c r="BG147" s="16"/>
    </row>
    <row r="148" spans="1:59" ht="14.25" x14ac:dyDescent="0.2">
      <c r="A148" s="31"/>
      <c r="B148" s="234"/>
      <c r="C148" s="27"/>
      <c r="D148" s="239"/>
      <c r="E148" s="236"/>
      <c r="F148" s="176"/>
      <c r="G148" s="61" t="str">
        <f>IF(F148="","",IF($E148="K",INT('Punkteberechnung Männer'!B$13*(('Punkteberechnung Männer'!C$13-100*F148)/100)^'Punkteberechnung Männer'!$D$13),INT('Punkteberechnung Frauen'!B$13*(('Punkteberechnung Frauen'!C$13-100*F148)/100)^'Punkteberechnung Frauen'!$D$13)))</f>
        <v/>
      </c>
      <c r="H148" s="177"/>
      <c r="I148" s="61" t="str">
        <f>IF(H148="","",IF($E148="K",INT('Punkteberechnung Männer'!B$40*((100*H148-'Punkteberechnung Männer'!C$40)/100)^'Punkteberechnung Männer'!D$40),INT('Punkteberechnung Frauen'!B$39*((100*H148-'Punkteberechnung Frauen'!C$39)/100)^'Punkteberechnung Frauen'!D$39)))</f>
        <v/>
      </c>
      <c r="J148" s="177"/>
      <c r="K148" s="61" t="str">
        <f>IF(J148="","",IF($E148="K",INT('Punkteberechnung Männer'!B$38*((100*J148-'Punkteberechnung Männer'!C$38)/100)^'Punkteberechnung Männer'!D$38),INT('Punkteberechnung Frauen'!B$37*((100*J148-'Punkteberechnung Frauen'!C$37)/100)^'Punkteberechnung Frauen'!D$37)))</f>
        <v/>
      </c>
      <c r="L148" s="177"/>
      <c r="M148" s="61" t="str">
        <f>IF(L148="","",IF($E148="K",INT('Punkteberechnung Männer'!B$46*((100*L148-'Punkteberechnung Männer'!C$46)/100)^'Punkteberechnung Männer'!D$46),INT('Punkteberechnung Frauen'!B$45*((100*L148-'Punkteberechnung Frauen'!C$45)/100)^'Punkteberechnung Frauen'!D$45)))</f>
        <v/>
      </c>
      <c r="N148" s="177"/>
      <c r="O148" s="61" t="str">
        <f>IF(N148="","",IF($E148="K",INT('Punkteberechnung Männer'!B$42*((100*N148-'Punkteberechnung Männer'!C$42)/100)^'Punkteberechnung Männer'!D$42),INT('Punkteberechnung Frauen'!B$41*((100*N148-'Punkteberechnung Frauen'!C$41)/100)^'Punkteberechnung Frauen'!D$41)))</f>
        <v/>
      </c>
      <c r="P148" s="177"/>
      <c r="Q148" s="61" t="str">
        <f>IF(P148="","",IF($E148="K",INT('Punkteberechnung Männer'!B$47*((100*P148-'Punkteberechnung Männer'!C$47)/100)^'Punkteberechnung Männer'!D$47),INT('Punkteberechnung Frauen'!B$46*((100*P148-'Punkteberechnung Frauen'!C$46)/100)^'Punkteberechnung Frauen'!D$46)))</f>
        <v/>
      </c>
      <c r="R148" s="177"/>
      <c r="S148" s="61" t="str">
        <f>IF(R148="","",IF($E148="K",INT('Punkteberechnung Männer'!B$48*((100*R148-'Punkteberechnung Männer'!C$48)/100)^'Punkteberechnung Männer'!D$48),INT('Punkteberechnung Frauen'!B$47*((100*R148-'Punkteberechnung Frauen'!C$47)/100)^'Punkteberechnung Frauen'!D$47)))</f>
        <v/>
      </c>
      <c r="T148" s="243"/>
      <c r="U148" s="61" t="str">
        <f>IF(T148="","",IF($E148="K",INT('Punkteberechnung Männer'!B$20*(('Punkteberechnung Männer'!C$20-V148)/100)^'Punkteberechnung Männer'!D$20),INT('Punkteberechnung Frauen'!B$20*(('Punkteberechnung Frauen'!C$20-V148)/100)^'Punkteberechnung Frauen'!D$20)))</f>
        <v/>
      </c>
      <c r="V148" s="253">
        <f t="shared" si="4"/>
        <v>0</v>
      </c>
      <c r="W148" s="32">
        <f t="shared" si="5"/>
        <v>0</v>
      </c>
      <c r="X148" s="46"/>
      <c r="BF148" s="14"/>
      <c r="BG148" s="16"/>
    </row>
    <row r="149" spans="1:59" ht="14.25" x14ac:dyDescent="0.2">
      <c r="A149" s="31"/>
      <c r="B149" s="234"/>
      <c r="C149" s="27"/>
      <c r="D149" s="239"/>
      <c r="E149" s="236"/>
      <c r="F149" s="176"/>
      <c r="G149" s="61" t="str">
        <f>IF(F149="","",IF($E149="K",INT('Punkteberechnung Männer'!B$13*(('Punkteberechnung Männer'!C$13-100*F149)/100)^'Punkteberechnung Männer'!$D$13),INT('Punkteberechnung Frauen'!B$13*(('Punkteberechnung Frauen'!C$13-100*F149)/100)^'Punkteberechnung Frauen'!$D$13)))</f>
        <v/>
      </c>
      <c r="H149" s="177"/>
      <c r="I149" s="61" t="str">
        <f>IF(H149="","",IF($E149="K",INT('Punkteberechnung Männer'!B$40*((100*H149-'Punkteberechnung Männer'!C$40)/100)^'Punkteberechnung Männer'!D$40),INT('Punkteberechnung Frauen'!B$39*((100*H149-'Punkteberechnung Frauen'!C$39)/100)^'Punkteberechnung Frauen'!D$39)))</f>
        <v/>
      </c>
      <c r="J149" s="177"/>
      <c r="K149" s="61" t="str">
        <f>IF(J149="","",IF($E149="K",INT('Punkteberechnung Männer'!B$38*((100*J149-'Punkteberechnung Männer'!C$38)/100)^'Punkteberechnung Männer'!D$38),INT('Punkteberechnung Frauen'!B$37*((100*J149-'Punkteberechnung Frauen'!C$37)/100)^'Punkteberechnung Frauen'!D$37)))</f>
        <v/>
      </c>
      <c r="L149" s="177"/>
      <c r="M149" s="61" t="str">
        <f>IF(L149="","",IF($E149="K",INT('Punkteberechnung Männer'!B$46*((100*L149-'Punkteberechnung Männer'!C$46)/100)^'Punkteberechnung Männer'!D$46),INT('Punkteberechnung Frauen'!B$45*((100*L149-'Punkteberechnung Frauen'!C$45)/100)^'Punkteberechnung Frauen'!D$45)))</f>
        <v/>
      </c>
      <c r="N149" s="177"/>
      <c r="O149" s="61" t="str">
        <f>IF(N149="","",IF($E149="K",INT('Punkteberechnung Männer'!B$42*((100*N149-'Punkteberechnung Männer'!C$42)/100)^'Punkteberechnung Männer'!D$42),INT('Punkteberechnung Frauen'!B$41*((100*N149-'Punkteberechnung Frauen'!C$41)/100)^'Punkteberechnung Frauen'!D$41)))</f>
        <v/>
      </c>
      <c r="P149" s="177"/>
      <c r="Q149" s="61" t="str">
        <f>IF(P149="","",IF($E149="K",INT('Punkteberechnung Männer'!B$47*((100*P149-'Punkteberechnung Männer'!C$47)/100)^'Punkteberechnung Männer'!D$47),INT('Punkteberechnung Frauen'!B$46*((100*P149-'Punkteberechnung Frauen'!C$46)/100)^'Punkteberechnung Frauen'!D$46)))</f>
        <v/>
      </c>
      <c r="R149" s="177"/>
      <c r="S149" s="61" t="str">
        <f>IF(R149="","",IF($E149="K",INT('Punkteberechnung Männer'!B$48*((100*R149-'Punkteberechnung Männer'!C$48)/100)^'Punkteberechnung Männer'!D$48),INT('Punkteberechnung Frauen'!B$47*((100*R149-'Punkteberechnung Frauen'!C$47)/100)^'Punkteberechnung Frauen'!D$47)))</f>
        <v/>
      </c>
      <c r="T149" s="243"/>
      <c r="U149" s="61" t="str">
        <f>IF(T149="","",IF($E149="K",INT('Punkteberechnung Männer'!B$20*(('Punkteberechnung Männer'!C$20-V149)/100)^'Punkteberechnung Männer'!D$20),INT('Punkteberechnung Frauen'!B$20*(('Punkteberechnung Frauen'!C$20-V149)/100)^'Punkteberechnung Frauen'!D$20)))</f>
        <v/>
      </c>
      <c r="V149" s="253">
        <f t="shared" si="4"/>
        <v>0</v>
      </c>
      <c r="W149" s="32">
        <f t="shared" si="5"/>
        <v>0</v>
      </c>
      <c r="X149" s="46"/>
      <c r="BF149" s="14"/>
      <c r="BG149" s="16"/>
    </row>
    <row r="150" spans="1:59" ht="14.25" x14ac:dyDescent="0.2">
      <c r="A150" s="31"/>
      <c r="B150" s="234"/>
      <c r="C150" s="27"/>
      <c r="D150" s="239"/>
      <c r="E150" s="236"/>
      <c r="F150" s="176"/>
      <c r="G150" s="61" t="str">
        <f>IF(F150="","",IF($E150="K",INT('Punkteberechnung Männer'!B$13*(('Punkteberechnung Männer'!C$13-100*F150)/100)^'Punkteberechnung Männer'!$D$13),INT('Punkteberechnung Frauen'!B$13*(('Punkteberechnung Frauen'!C$13-100*F150)/100)^'Punkteberechnung Frauen'!$D$13)))</f>
        <v/>
      </c>
      <c r="H150" s="177"/>
      <c r="I150" s="61" t="str">
        <f>IF(H150="","",IF($E150="K",INT('Punkteberechnung Männer'!B$40*((100*H150-'Punkteberechnung Männer'!C$40)/100)^'Punkteberechnung Männer'!D$40),INT('Punkteberechnung Frauen'!B$39*((100*H150-'Punkteberechnung Frauen'!C$39)/100)^'Punkteberechnung Frauen'!D$39)))</f>
        <v/>
      </c>
      <c r="J150" s="177"/>
      <c r="K150" s="61" t="str">
        <f>IF(J150="","",IF($E150="K",INT('Punkteberechnung Männer'!B$38*((100*J150-'Punkteberechnung Männer'!C$38)/100)^'Punkteberechnung Männer'!D$38),INT('Punkteberechnung Frauen'!B$37*((100*J150-'Punkteberechnung Frauen'!C$37)/100)^'Punkteberechnung Frauen'!D$37)))</f>
        <v/>
      </c>
      <c r="L150" s="177"/>
      <c r="M150" s="61" t="str">
        <f>IF(L150="","",IF($E150="K",INT('Punkteberechnung Männer'!B$46*((100*L150-'Punkteberechnung Männer'!C$46)/100)^'Punkteberechnung Männer'!D$46),INT('Punkteberechnung Frauen'!B$45*((100*L150-'Punkteberechnung Frauen'!C$45)/100)^'Punkteberechnung Frauen'!D$45)))</f>
        <v/>
      </c>
      <c r="N150" s="177"/>
      <c r="O150" s="61" t="str">
        <f>IF(N150="","",IF($E150="K",INT('Punkteberechnung Männer'!B$42*((100*N150-'Punkteberechnung Männer'!C$42)/100)^'Punkteberechnung Männer'!D$42),INT('Punkteberechnung Frauen'!B$41*((100*N150-'Punkteberechnung Frauen'!C$41)/100)^'Punkteberechnung Frauen'!D$41)))</f>
        <v/>
      </c>
      <c r="P150" s="177"/>
      <c r="Q150" s="61" t="str">
        <f>IF(P150="","",IF($E150="K",INT('Punkteberechnung Männer'!B$47*((100*P150-'Punkteberechnung Männer'!C$47)/100)^'Punkteberechnung Männer'!D$47),INT('Punkteberechnung Frauen'!B$46*((100*P150-'Punkteberechnung Frauen'!C$46)/100)^'Punkteberechnung Frauen'!D$46)))</f>
        <v/>
      </c>
      <c r="R150" s="177"/>
      <c r="S150" s="61" t="str">
        <f>IF(R150="","",IF($E150="K",INT('Punkteberechnung Männer'!B$48*((100*R150-'Punkteberechnung Männer'!C$48)/100)^'Punkteberechnung Männer'!D$48),INT('Punkteberechnung Frauen'!B$47*((100*R150-'Punkteberechnung Frauen'!C$47)/100)^'Punkteberechnung Frauen'!D$47)))</f>
        <v/>
      </c>
      <c r="T150" s="243"/>
      <c r="U150" s="61" t="str">
        <f>IF(T150="","",IF($E150="K",INT('Punkteberechnung Männer'!B$20*(('Punkteberechnung Männer'!C$20-V150)/100)^'Punkteberechnung Männer'!D$20),INT('Punkteberechnung Frauen'!B$20*(('Punkteberechnung Frauen'!C$20-V150)/100)^'Punkteberechnung Frauen'!D$20)))</f>
        <v/>
      </c>
      <c r="V150" s="253">
        <f t="shared" si="4"/>
        <v>0</v>
      </c>
      <c r="W150" s="32">
        <f t="shared" si="5"/>
        <v>0</v>
      </c>
      <c r="X150" s="46"/>
      <c r="BF150" s="14"/>
      <c r="BG150" s="16"/>
    </row>
    <row r="151" spans="1:59" ht="14.25" x14ac:dyDescent="0.2">
      <c r="A151" s="31"/>
      <c r="B151" s="234"/>
      <c r="C151" s="27"/>
      <c r="D151" s="239"/>
      <c r="E151" s="236"/>
      <c r="F151" s="176"/>
      <c r="G151" s="61" t="str">
        <f>IF(F151="","",IF($E151="K",INT('Punkteberechnung Männer'!B$13*(('Punkteberechnung Männer'!C$13-100*F151)/100)^'Punkteberechnung Männer'!$D$13),INT('Punkteberechnung Frauen'!B$13*(('Punkteberechnung Frauen'!C$13-100*F151)/100)^'Punkteberechnung Frauen'!$D$13)))</f>
        <v/>
      </c>
      <c r="H151" s="177"/>
      <c r="I151" s="61" t="str">
        <f>IF(H151="","",IF($E151="K",INT('Punkteberechnung Männer'!B$40*((100*H151-'Punkteberechnung Männer'!C$40)/100)^'Punkteberechnung Männer'!D$40),INT('Punkteberechnung Frauen'!B$39*((100*H151-'Punkteberechnung Frauen'!C$39)/100)^'Punkteberechnung Frauen'!D$39)))</f>
        <v/>
      </c>
      <c r="J151" s="177"/>
      <c r="K151" s="61" t="str">
        <f>IF(J151="","",IF($E151="K",INT('Punkteberechnung Männer'!B$38*((100*J151-'Punkteberechnung Männer'!C$38)/100)^'Punkteberechnung Männer'!D$38),INT('Punkteberechnung Frauen'!B$37*((100*J151-'Punkteberechnung Frauen'!C$37)/100)^'Punkteberechnung Frauen'!D$37)))</f>
        <v/>
      </c>
      <c r="L151" s="177"/>
      <c r="M151" s="61" t="str">
        <f>IF(L151="","",IF($E151="K",INT('Punkteberechnung Männer'!B$46*((100*L151-'Punkteberechnung Männer'!C$46)/100)^'Punkteberechnung Männer'!D$46),INT('Punkteberechnung Frauen'!B$45*((100*L151-'Punkteberechnung Frauen'!C$45)/100)^'Punkteberechnung Frauen'!D$45)))</f>
        <v/>
      </c>
      <c r="N151" s="177"/>
      <c r="O151" s="61" t="str">
        <f>IF(N151="","",IF($E151="K",INT('Punkteberechnung Männer'!B$42*((100*N151-'Punkteberechnung Männer'!C$42)/100)^'Punkteberechnung Männer'!D$42),INT('Punkteberechnung Frauen'!B$41*((100*N151-'Punkteberechnung Frauen'!C$41)/100)^'Punkteberechnung Frauen'!D$41)))</f>
        <v/>
      </c>
      <c r="P151" s="177"/>
      <c r="Q151" s="61" t="str">
        <f>IF(P151="","",IF($E151="K",INT('Punkteberechnung Männer'!B$47*((100*P151-'Punkteberechnung Männer'!C$47)/100)^'Punkteberechnung Männer'!D$47),INT('Punkteberechnung Frauen'!B$46*((100*P151-'Punkteberechnung Frauen'!C$46)/100)^'Punkteberechnung Frauen'!D$46)))</f>
        <v/>
      </c>
      <c r="R151" s="177"/>
      <c r="S151" s="61" t="str">
        <f>IF(R151="","",IF($E151="K",INT('Punkteberechnung Männer'!B$48*((100*R151-'Punkteberechnung Männer'!C$48)/100)^'Punkteberechnung Männer'!D$48),INT('Punkteberechnung Frauen'!B$47*((100*R151-'Punkteberechnung Frauen'!C$47)/100)^'Punkteberechnung Frauen'!D$47)))</f>
        <v/>
      </c>
      <c r="T151" s="243"/>
      <c r="U151" s="61" t="str">
        <f>IF(T151="","",IF($E151="K",INT('Punkteberechnung Männer'!B$20*(('Punkteberechnung Männer'!C$20-V151)/100)^'Punkteberechnung Männer'!D$20),INT('Punkteberechnung Frauen'!B$20*(('Punkteberechnung Frauen'!C$20-V151)/100)^'Punkteberechnung Frauen'!D$20)))</f>
        <v/>
      </c>
      <c r="V151" s="253">
        <f t="shared" si="4"/>
        <v>0</v>
      </c>
      <c r="W151" s="32">
        <f t="shared" si="5"/>
        <v>0</v>
      </c>
      <c r="X151" s="46"/>
      <c r="BF151" s="14"/>
      <c r="BG151" s="16"/>
    </row>
    <row r="152" spans="1:59" ht="14.25" x14ac:dyDescent="0.2">
      <c r="A152" s="31"/>
      <c r="B152" s="234"/>
      <c r="C152" s="27"/>
      <c r="D152" s="239"/>
      <c r="E152" s="236"/>
      <c r="F152" s="176"/>
      <c r="G152" s="61" t="str">
        <f>IF(F152="","",IF($E152="K",INT('Punkteberechnung Männer'!B$13*(('Punkteberechnung Männer'!C$13-100*F152)/100)^'Punkteberechnung Männer'!$D$13),INT('Punkteberechnung Frauen'!B$13*(('Punkteberechnung Frauen'!C$13-100*F152)/100)^'Punkteberechnung Frauen'!$D$13)))</f>
        <v/>
      </c>
      <c r="H152" s="177"/>
      <c r="I152" s="61" t="str">
        <f>IF(H152="","",IF($E152="K",INT('Punkteberechnung Männer'!B$40*((100*H152-'Punkteberechnung Männer'!C$40)/100)^'Punkteberechnung Männer'!D$40),INT('Punkteberechnung Frauen'!B$39*((100*H152-'Punkteberechnung Frauen'!C$39)/100)^'Punkteberechnung Frauen'!D$39)))</f>
        <v/>
      </c>
      <c r="J152" s="177"/>
      <c r="K152" s="61" t="str">
        <f>IF(J152="","",IF($E152="K",INT('Punkteberechnung Männer'!B$38*((100*J152-'Punkteberechnung Männer'!C$38)/100)^'Punkteberechnung Männer'!D$38),INT('Punkteberechnung Frauen'!B$37*((100*J152-'Punkteberechnung Frauen'!C$37)/100)^'Punkteberechnung Frauen'!D$37)))</f>
        <v/>
      </c>
      <c r="L152" s="177"/>
      <c r="M152" s="61" t="str">
        <f>IF(L152="","",IF($E152="K",INT('Punkteberechnung Männer'!B$46*((100*L152-'Punkteberechnung Männer'!C$46)/100)^'Punkteberechnung Männer'!D$46),INT('Punkteberechnung Frauen'!B$45*((100*L152-'Punkteberechnung Frauen'!C$45)/100)^'Punkteberechnung Frauen'!D$45)))</f>
        <v/>
      </c>
      <c r="N152" s="177"/>
      <c r="O152" s="61" t="str">
        <f>IF(N152="","",IF($E152="K",INT('Punkteberechnung Männer'!B$42*((100*N152-'Punkteberechnung Männer'!C$42)/100)^'Punkteberechnung Männer'!D$42),INT('Punkteberechnung Frauen'!B$41*((100*N152-'Punkteberechnung Frauen'!C$41)/100)^'Punkteberechnung Frauen'!D$41)))</f>
        <v/>
      </c>
      <c r="P152" s="177"/>
      <c r="Q152" s="61" t="str">
        <f>IF(P152="","",IF($E152="K",INT('Punkteberechnung Männer'!B$47*((100*P152-'Punkteberechnung Männer'!C$47)/100)^'Punkteberechnung Männer'!D$47),INT('Punkteberechnung Frauen'!B$46*((100*P152-'Punkteberechnung Frauen'!C$46)/100)^'Punkteberechnung Frauen'!D$46)))</f>
        <v/>
      </c>
      <c r="R152" s="177"/>
      <c r="S152" s="61" t="str">
        <f>IF(R152="","",IF($E152="K",INT('Punkteberechnung Männer'!B$48*((100*R152-'Punkteberechnung Männer'!C$48)/100)^'Punkteberechnung Männer'!D$48),INT('Punkteberechnung Frauen'!B$47*((100*R152-'Punkteberechnung Frauen'!C$47)/100)^'Punkteberechnung Frauen'!D$47)))</f>
        <v/>
      </c>
      <c r="T152" s="243"/>
      <c r="U152" s="61" t="str">
        <f>IF(T152="","",IF($E152="K",INT('Punkteberechnung Männer'!B$20*(('Punkteberechnung Männer'!C$20-V152)/100)^'Punkteberechnung Männer'!D$20),INT('Punkteberechnung Frauen'!B$20*(('Punkteberechnung Frauen'!C$20-V152)/100)^'Punkteberechnung Frauen'!D$20)))</f>
        <v/>
      </c>
      <c r="V152" s="253">
        <f t="shared" si="4"/>
        <v>0</v>
      </c>
      <c r="W152" s="32">
        <f t="shared" si="5"/>
        <v>0</v>
      </c>
      <c r="X152" s="46"/>
      <c r="BF152" s="14"/>
      <c r="BG152" s="16"/>
    </row>
    <row r="153" spans="1:59" ht="14.25" x14ac:dyDescent="0.2">
      <c r="A153" s="31"/>
      <c r="B153" s="234"/>
      <c r="C153" s="27"/>
      <c r="D153" s="239"/>
      <c r="E153" s="236"/>
      <c r="F153" s="176"/>
      <c r="G153" s="61" t="str">
        <f>IF(F153="","",IF($E153="K",INT('Punkteberechnung Männer'!B$13*(('Punkteberechnung Männer'!C$13-100*F153)/100)^'Punkteberechnung Männer'!$D$13),INT('Punkteberechnung Frauen'!B$13*(('Punkteberechnung Frauen'!C$13-100*F153)/100)^'Punkteberechnung Frauen'!$D$13)))</f>
        <v/>
      </c>
      <c r="H153" s="177"/>
      <c r="I153" s="61" t="str">
        <f>IF(H153="","",IF($E153="K",INT('Punkteberechnung Männer'!B$40*((100*H153-'Punkteberechnung Männer'!C$40)/100)^'Punkteberechnung Männer'!D$40),INT('Punkteberechnung Frauen'!B$39*((100*H153-'Punkteberechnung Frauen'!C$39)/100)^'Punkteberechnung Frauen'!D$39)))</f>
        <v/>
      </c>
      <c r="J153" s="177"/>
      <c r="K153" s="61" t="str">
        <f>IF(J153="","",IF($E153="K",INT('Punkteberechnung Männer'!B$38*((100*J153-'Punkteberechnung Männer'!C$38)/100)^'Punkteberechnung Männer'!D$38),INT('Punkteberechnung Frauen'!B$37*((100*J153-'Punkteberechnung Frauen'!C$37)/100)^'Punkteberechnung Frauen'!D$37)))</f>
        <v/>
      </c>
      <c r="L153" s="177"/>
      <c r="M153" s="61" t="str">
        <f>IF(L153="","",IF($E153="K",INT('Punkteberechnung Männer'!B$46*((100*L153-'Punkteberechnung Männer'!C$46)/100)^'Punkteberechnung Männer'!D$46),INT('Punkteberechnung Frauen'!B$45*((100*L153-'Punkteberechnung Frauen'!C$45)/100)^'Punkteberechnung Frauen'!D$45)))</f>
        <v/>
      </c>
      <c r="N153" s="177"/>
      <c r="O153" s="61" t="str">
        <f>IF(N153="","",IF($E153="K",INT('Punkteberechnung Männer'!B$42*((100*N153-'Punkteberechnung Männer'!C$42)/100)^'Punkteberechnung Männer'!D$42),INT('Punkteberechnung Frauen'!B$41*((100*N153-'Punkteberechnung Frauen'!C$41)/100)^'Punkteberechnung Frauen'!D$41)))</f>
        <v/>
      </c>
      <c r="P153" s="177"/>
      <c r="Q153" s="61" t="str">
        <f>IF(P153="","",IF($E153="K",INT('Punkteberechnung Männer'!B$47*((100*P153-'Punkteberechnung Männer'!C$47)/100)^'Punkteberechnung Männer'!D$47),INT('Punkteberechnung Frauen'!B$46*((100*P153-'Punkteberechnung Frauen'!C$46)/100)^'Punkteberechnung Frauen'!D$46)))</f>
        <v/>
      </c>
      <c r="R153" s="177"/>
      <c r="S153" s="61" t="str">
        <f>IF(R153="","",IF($E153="K",INT('Punkteberechnung Männer'!B$48*((100*R153-'Punkteberechnung Männer'!C$48)/100)^'Punkteberechnung Männer'!D$48),INT('Punkteberechnung Frauen'!B$47*((100*R153-'Punkteberechnung Frauen'!C$47)/100)^'Punkteberechnung Frauen'!D$47)))</f>
        <v/>
      </c>
      <c r="T153" s="243"/>
      <c r="U153" s="61" t="str">
        <f>IF(T153="","",IF($E153="K",INT('Punkteberechnung Männer'!B$20*(('Punkteberechnung Männer'!C$20-V153)/100)^'Punkteberechnung Männer'!D$20),INT('Punkteberechnung Frauen'!B$20*(('Punkteberechnung Frauen'!C$20-V153)/100)^'Punkteberechnung Frauen'!D$20)))</f>
        <v/>
      </c>
      <c r="V153" s="253">
        <f t="shared" si="4"/>
        <v>0</v>
      </c>
      <c r="W153" s="32">
        <f t="shared" si="5"/>
        <v>0</v>
      </c>
      <c r="X153" s="46"/>
      <c r="BF153" s="14"/>
      <c r="BG153" s="16"/>
    </row>
    <row r="154" spans="1:59" ht="14.25" x14ac:dyDescent="0.2">
      <c r="A154" s="31"/>
      <c r="B154" s="234"/>
      <c r="C154" s="27"/>
      <c r="D154" s="239"/>
      <c r="E154" s="236"/>
      <c r="F154" s="176"/>
      <c r="G154" s="61" t="str">
        <f>IF(F154="","",IF($E154="K",INT('Punkteberechnung Männer'!B$13*(('Punkteberechnung Männer'!C$13-100*F154)/100)^'Punkteberechnung Männer'!$D$13),INT('Punkteberechnung Frauen'!B$13*(('Punkteberechnung Frauen'!C$13-100*F154)/100)^'Punkteberechnung Frauen'!$D$13)))</f>
        <v/>
      </c>
      <c r="H154" s="177"/>
      <c r="I154" s="61" t="str">
        <f>IF(H154="","",IF($E154="K",INT('Punkteberechnung Männer'!B$40*((100*H154-'Punkteberechnung Männer'!C$40)/100)^'Punkteberechnung Männer'!D$40),INT('Punkteberechnung Frauen'!B$39*((100*H154-'Punkteberechnung Frauen'!C$39)/100)^'Punkteberechnung Frauen'!D$39)))</f>
        <v/>
      </c>
      <c r="J154" s="177"/>
      <c r="K154" s="61" t="str">
        <f>IF(J154="","",IF($E154="K",INT('Punkteberechnung Männer'!B$38*((100*J154-'Punkteberechnung Männer'!C$38)/100)^'Punkteberechnung Männer'!D$38),INT('Punkteberechnung Frauen'!B$37*((100*J154-'Punkteberechnung Frauen'!C$37)/100)^'Punkteberechnung Frauen'!D$37)))</f>
        <v/>
      </c>
      <c r="L154" s="177"/>
      <c r="M154" s="61" t="str">
        <f>IF(L154="","",IF($E154="K",INT('Punkteberechnung Männer'!B$46*((100*L154-'Punkteberechnung Männer'!C$46)/100)^'Punkteberechnung Männer'!D$46),INT('Punkteberechnung Frauen'!B$45*((100*L154-'Punkteberechnung Frauen'!C$45)/100)^'Punkteberechnung Frauen'!D$45)))</f>
        <v/>
      </c>
      <c r="N154" s="177"/>
      <c r="O154" s="61" t="str">
        <f>IF(N154="","",IF($E154="K",INT('Punkteberechnung Männer'!B$42*((100*N154-'Punkteberechnung Männer'!C$42)/100)^'Punkteberechnung Männer'!D$42),INT('Punkteberechnung Frauen'!B$41*((100*N154-'Punkteberechnung Frauen'!C$41)/100)^'Punkteberechnung Frauen'!D$41)))</f>
        <v/>
      </c>
      <c r="P154" s="177"/>
      <c r="Q154" s="61" t="str">
        <f>IF(P154="","",IF($E154="K",INT('Punkteberechnung Männer'!B$47*((100*P154-'Punkteberechnung Männer'!C$47)/100)^'Punkteberechnung Männer'!D$47),INT('Punkteberechnung Frauen'!B$46*((100*P154-'Punkteberechnung Frauen'!C$46)/100)^'Punkteberechnung Frauen'!D$46)))</f>
        <v/>
      </c>
      <c r="R154" s="177"/>
      <c r="S154" s="61" t="str">
        <f>IF(R154="","",IF($E154="K",INT('Punkteberechnung Männer'!B$48*((100*R154-'Punkteberechnung Männer'!C$48)/100)^'Punkteberechnung Männer'!D$48),INT('Punkteberechnung Frauen'!B$47*((100*R154-'Punkteberechnung Frauen'!C$47)/100)^'Punkteberechnung Frauen'!D$47)))</f>
        <v/>
      </c>
      <c r="T154" s="243"/>
      <c r="U154" s="61" t="str">
        <f>IF(T154="","",IF($E154="K",INT('Punkteberechnung Männer'!B$20*(('Punkteberechnung Männer'!C$20-V154)/100)^'Punkteberechnung Männer'!D$20),INT('Punkteberechnung Frauen'!B$20*(('Punkteberechnung Frauen'!C$20-V154)/100)^'Punkteberechnung Frauen'!D$20)))</f>
        <v/>
      </c>
      <c r="V154" s="253">
        <f t="shared" si="4"/>
        <v>0</v>
      </c>
      <c r="W154" s="32">
        <f t="shared" si="5"/>
        <v>0</v>
      </c>
      <c r="X154" s="46"/>
      <c r="BF154" s="14"/>
      <c r="BG154" s="16"/>
    </row>
    <row r="155" spans="1:59" ht="14.25" x14ac:dyDescent="0.2">
      <c r="A155" s="31"/>
      <c r="B155" s="234"/>
      <c r="C155" s="27"/>
      <c r="D155" s="239"/>
      <c r="E155" s="236"/>
      <c r="F155" s="176"/>
      <c r="G155" s="61" t="str">
        <f>IF(F155="","",IF($E155="K",INT('Punkteberechnung Männer'!B$13*(('Punkteberechnung Männer'!C$13-100*F155)/100)^'Punkteberechnung Männer'!$D$13),INT('Punkteberechnung Frauen'!B$13*(('Punkteberechnung Frauen'!C$13-100*F155)/100)^'Punkteberechnung Frauen'!$D$13)))</f>
        <v/>
      </c>
      <c r="H155" s="177"/>
      <c r="I155" s="61" t="str">
        <f>IF(H155="","",IF($E155="K",INT('Punkteberechnung Männer'!B$40*((100*H155-'Punkteberechnung Männer'!C$40)/100)^'Punkteberechnung Männer'!D$40),INT('Punkteberechnung Frauen'!B$39*((100*H155-'Punkteberechnung Frauen'!C$39)/100)^'Punkteberechnung Frauen'!D$39)))</f>
        <v/>
      </c>
      <c r="J155" s="177"/>
      <c r="K155" s="61" t="str">
        <f>IF(J155="","",IF($E155="K",INT('Punkteberechnung Männer'!B$38*((100*J155-'Punkteberechnung Männer'!C$38)/100)^'Punkteberechnung Männer'!D$38),INT('Punkteberechnung Frauen'!B$37*((100*J155-'Punkteberechnung Frauen'!C$37)/100)^'Punkteberechnung Frauen'!D$37)))</f>
        <v/>
      </c>
      <c r="L155" s="177"/>
      <c r="M155" s="61" t="str">
        <f>IF(L155="","",IF($E155="K",INT('Punkteberechnung Männer'!B$46*((100*L155-'Punkteberechnung Männer'!C$46)/100)^'Punkteberechnung Männer'!D$46),INT('Punkteberechnung Frauen'!B$45*((100*L155-'Punkteberechnung Frauen'!C$45)/100)^'Punkteberechnung Frauen'!D$45)))</f>
        <v/>
      </c>
      <c r="N155" s="177"/>
      <c r="O155" s="61" t="str">
        <f>IF(N155="","",IF($E155="K",INT('Punkteberechnung Männer'!B$42*((100*N155-'Punkteberechnung Männer'!C$42)/100)^'Punkteberechnung Männer'!D$42),INT('Punkteberechnung Frauen'!B$41*((100*N155-'Punkteberechnung Frauen'!C$41)/100)^'Punkteberechnung Frauen'!D$41)))</f>
        <v/>
      </c>
      <c r="P155" s="177"/>
      <c r="Q155" s="61" t="str">
        <f>IF(P155="","",IF($E155="K",INT('Punkteberechnung Männer'!B$47*((100*P155-'Punkteberechnung Männer'!C$47)/100)^'Punkteberechnung Männer'!D$47),INT('Punkteberechnung Frauen'!B$46*((100*P155-'Punkteberechnung Frauen'!C$46)/100)^'Punkteberechnung Frauen'!D$46)))</f>
        <v/>
      </c>
      <c r="R155" s="177"/>
      <c r="S155" s="61" t="str">
        <f>IF(R155="","",IF($E155="K",INT('Punkteberechnung Männer'!B$48*((100*R155-'Punkteberechnung Männer'!C$48)/100)^'Punkteberechnung Männer'!D$48),INT('Punkteberechnung Frauen'!B$47*((100*R155-'Punkteberechnung Frauen'!C$47)/100)^'Punkteberechnung Frauen'!D$47)))</f>
        <v/>
      </c>
      <c r="T155" s="243"/>
      <c r="U155" s="61" t="str">
        <f>IF(T155="","",IF($E155="K",INT('Punkteberechnung Männer'!B$20*(('Punkteberechnung Männer'!C$20-V155)/100)^'Punkteberechnung Männer'!D$20),INT('Punkteberechnung Frauen'!B$20*(('Punkteberechnung Frauen'!C$20-V155)/100)^'Punkteberechnung Frauen'!D$20)))</f>
        <v/>
      </c>
      <c r="V155" s="253">
        <f t="shared" si="4"/>
        <v>0</v>
      </c>
      <c r="W155" s="32">
        <f t="shared" si="5"/>
        <v>0</v>
      </c>
      <c r="X155" s="46"/>
      <c r="BF155" s="14"/>
      <c r="BG155" s="16"/>
    </row>
    <row r="156" spans="1:59" ht="14.25" x14ac:dyDescent="0.2">
      <c r="A156" s="31"/>
      <c r="B156" s="234"/>
      <c r="C156" s="27"/>
      <c r="D156" s="239"/>
      <c r="E156" s="236"/>
      <c r="F156" s="176"/>
      <c r="G156" s="61" t="str">
        <f>IF(F156="","",IF($E156="K",INT('Punkteberechnung Männer'!B$13*(('Punkteberechnung Männer'!C$13-100*F156)/100)^'Punkteberechnung Männer'!$D$13),INT('Punkteberechnung Frauen'!B$13*(('Punkteberechnung Frauen'!C$13-100*F156)/100)^'Punkteberechnung Frauen'!$D$13)))</f>
        <v/>
      </c>
      <c r="H156" s="177"/>
      <c r="I156" s="61" t="str">
        <f>IF(H156="","",IF($E156="K",INT('Punkteberechnung Männer'!B$40*((100*H156-'Punkteberechnung Männer'!C$40)/100)^'Punkteberechnung Männer'!D$40),INT('Punkteberechnung Frauen'!B$39*((100*H156-'Punkteberechnung Frauen'!C$39)/100)^'Punkteberechnung Frauen'!D$39)))</f>
        <v/>
      </c>
      <c r="J156" s="177"/>
      <c r="K156" s="61" t="str">
        <f>IF(J156="","",IF($E156="K",INT('Punkteberechnung Männer'!B$38*((100*J156-'Punkteberechnung Männer'!C$38)/100)^'Punkteberechnung Männer'!D$38),INT('Punkteberechnung Frauen'!B$37*((100*J156-'Punkteberechnung Frauen'!C$37)/100)^'Punkteberechnung Frauen'!D$37)))</f>
        <v/>
      </c>
      <c r="L156" s="177"/>
      <c r="M156" s="61" t="str">
        <f>IF(L156="","",IF($E156="K",INT('Punkteberechnung Männer'!B$46*((100*L156-'Punkteberechnung Männer'!C$46)/100)^'Punkteberechnung Männer'!D$46),INT('Punkteberechnung Frauen'!B$45*((100*L156-'Punkteberechnung Frauen'!C$45)/100)^'Punkteberechnung Frauen'!D$45)))</f>
        <v/>
      </c>
      <c r="N156" s="177"/>
      <c r="O156" s="61" t="str">
        <f>IF(N156="","",IF($E156="K",INT('Punkteberechnung Männer'!B$42*((100*N156-'Punkteberechnung Männer'!C$42)/100)^'Punkteberechnung Männer'!D$42),INT('Punkteberechnung Frauen'!B$41*((100*N156-'Punkteberechnung Frauen'!C$41)/100)^'Punkteberechnung Frauen'!D$41)))</f>
        <v/>
      </c>
      <c r="P156" s="177"/>
      <c r="Q156" s="61" t="str">
        <f>IF(P156="","",IF($E156="K",INT('Punkteberechnung Männer'!B$47*((100*P156-'Punkteberechnung Männer'!C$47)/100)^'Punkteberechnung Männer'!D$47),INT('Punkteberechnung Frauen'!B$46*((100*P156-'Punkteberechnung Frauen'!C$46)/100)^'Punkteberechnung Frauen'!D$46)))</f>
        <v/>
      </c>
      <c r="R156" s="177"/>
      <c r="S156" s="61" t="str">
        <f>IF(R156="","",IF($E156="K",INT('Punkteberechnung Männer'!B$48*((100*R156-'Punkteberechnung Männer'!C$48)/100)^'Punkteberechnung Männer'!D$48),INT('Punkteberechnung Frauen'!B$47*((100*R156-'Punkteberechnung Frauen'!C$47)/100)^'Punkteberechnung Frauen'!D$47)))</f>
        <v/>
      </c>
      <c r="T156" s="243"/>
      <c r="U156" s="61" t="str">
        <f>IF(T156="","",IF($E156="K",INT('Punkteberechnung Männer'!B$20*(('Punkteberechnung Männer'!C$20-V156)/100)^'Punkteberechnung Männer'!D$20),INT('Punkteberechnung Frauen'!B$20*(('Punkteberechnung Frauen'!C$20-V156)/100)^'Punkteberechnung Frauen'!D$20)))</f>
        <v/>
      </c>
      <c r="V156" s="253">
        <f t="shared" si="4"/>
        <v>0</v>
      </c>
      <c r="W156" s="32">
        <f t="shared" si="5"/>
        <v>0</v>
      </c>
      <c r="X156" s="46"/>
      <c r="BF156" s="14"/>
      <c r="BG156" s="16"/>
    </row>
    <row r="157" spans="1:59" ht="14.25" x14ac:dyDescent="0.2">
      <c r="A157" s="31"/>
      <c r="B157" s="234"/>
      <c r="C157" s="27"/>
      <c r="D157" s="239"/>
      <c r="E157" s="236"/>
      <c r="F157" s="176"/>
      <c r="G157" s="61" t="str">
        <f>IF(F157="","",IF($E157="K",INT('Punkteberechnung Männer'!B$13*(('Punkteberechnung Männer'!C$13-100*F157)/100)^'Punkteberechnung Männer'!$D$13),INT('Punkteberechnung Frauen'!B$13*(('Punkteberechnung Frauen'!C$13-100*F157)/100)^'Punkteberechnung Frauen'!$D$13)))</f>
        <v/>
      </c>
      <c r="H157" s="177"/>
      <c r="I157" s="61" t="str">
        <f>IF(H157="","",IF($E157="K",INT('Punkteberechnung Männer'!B$40*((100*H157-'Punkteberechnung Männer'!C$40)/100)^'Punkteberechnung Männer'!D$40),INT('Punkteberechnung Frauen'!B$39*((100*H157-'Punkteberechnung Frauen'!C$39)/100)^'Punkteberechnung Frauen'!D$39)))</f>
        <v/>
      </c>
      <c r="J157" s="177"/>
      <c r="K157" s="61" t="str">
        <f>IF(J157="","",IF($E157="K",INT('Punkteberechnung Männer'!B$38*((100*J157-'Punkteberechnung Männer'!C$38)/100)^'Punkteberechnung Männer'!D$38),INT('Punkteberechnung Frauen'!B$37*((100*J157-'Punkteberechnung Frauen'!C$37)/100)^'Punkteberechnung Frauen'!D$37)))</f>
        <v/>
      </c>
      <c r="L157" s="177"/>
      <c r="M157" s="61" t="str">
        <f>IF(L157="","",IF($E157="K",INT('Punkteberechnung Männer'!B$46*((100*L157-'Punkteberechnung Männer'!C$46)/100)^'Punkteberechnung Männer'!D$46),INT('Punkteberechnung Frauen'!B$45*((100*L157-'Punkteberechnung Frauen'!C$45)/100)^'Punkteberechnung Frauen'!D$45)))</f>
        <v/>
      </c>
      <c r="N157" s="177"/>
      <c r="O157" s="61" t="str">
        <f>IF(N157="","",IF($E157="K",INT('Punkteberechnung Männer'!B$42*((100*N157-'Punkteberechnung Männer'!C$42)/100)^'Punkteberechnung Männer'!D$42),INT('Punkteberechnung Frauen'!B$41*((100*N157-'Punkteberechnung Frauen'!C$41)/100)^'Punkteberechnung Frauen'!D$41)))</f>
        <v/>
      </c>
      <c r="P157" s="177"/>
      <c r="Q157" s="61" t="str">
        <f>IF(P157="","",IF($E157="K",INT('Punkteberechnung Männer'!B$47*((100*P157-'Punkteberechnung Männer'!C$47)/100)^'Punkteberechnung Männer'!D$47),INT('Punkteberechnung Frauen'!B$46*((100*P157-'Punkteberechnung Frauen'!C$46)/100)^'Punkteberechnung Frauen'!D$46)))</f>
        <v/>
      </c>
      <c r="R157" s="177"/>
      <c r="S157" s="61" t="str">
        <f>IF(R157="","",IF($E157="K",INT('Punkteberechnung Männer'!B$48*((100*R157-'Punkteberechnung Männer'!C$48)/100)^'Punkteberechnung Männer'!D$48),INT('Punkteberechnung Frauen'!B$47*((100*R157-'Punkteberechnung Frauen'!C$47)/100)^'Punkteberechnung Frauen'!D$47)))</f>
        <v/>
      </c>
      <c r="T157" s="243"/>
      <c r="U157" s="61" t="str">
        <f>IF(T157="","",IF($E157="K",INT('Punkteberechnung Männer'!B$20*(('Punkteberechnung Männer'!C$20-V157)/100)^'Punkteberechnung Männer'!D$20),INT('Punkteberechnung Frauen'!B$20*(('Punkteberechnung Frauen'!C$20-V157)/100)^'Punkteberechnung Frauen'!D$20)))</f>
        <v/>
      </c>
      <c r="V157" s="253">
        <f t="shared" si="4"/>
        <v>0</v>
      </c>
      <c r="W157" s="32">
        <f t="shared" si="5"/>
        <v>0</v>
      </c>
      <c r="X157" s="46"/>
      <c r="BF157" s="14"/>
      <c r="BG157" s="16"/>
    </row>
    <row r="158" spans="1:59" ht="14.25" x14ac:dyDescent="0.2">
      <c r="A158" s="31"/>
      <c r="B158" s="234"/>
      <c r="C158" s="27"/>
      <c r="D158" s="239"/>
      <c r="E158" s="236"/>
      <c r="F158" s="176"/>
      <c r="G158" s="61" t="str">
        <f>IF(F158="","",IF($E158="K",INT('Punkteberechnung Männer'!B$13*(('Punkteberechnung Männer'!C$13-100*F158)/100)^'Punkteberechnung Männer'!$D$13),INT('Punkteberechnung Frauen'!B$13*(('Punkteberechnung Frauen'!C$13-100*F158)/100)^'Punkteberechnung Frauen'!$D$13)))</f>
        <v/>
      </c>
      <c r="H158" s="177"/>
      <c r="I158" s="61" t="str">
        <f>IF(H158="","",IF($E158="K",INT('Punkteberechnung Männer'!B$40*((100*H158-'Punkteberechnung Männer'!C$40)/100)^'Punkteberechnung Männer'!D$40),INT('Punkteberechnung Frauen'!B$39*((100*H158-'Punkteberechnung Frauen'!C$39)/100)^'Punkteberechnung Frauen'!D$39)))</f>
        <v/>
      </c>
      <c r="J158" s="177"/>
      <c r="K158" s="61" t="str">
        <f>IF(J158="","",IF($E158="K",INT('Punkteberechnung Männer'!B$38*((100*J158-'Punkteberechnung Männer'!C$38)/100)^'Punkteberechnung Männer'!D$38),INT('Punkteberechnung Frauen'!B$37*((100*J158-'Punkteberechnung Frauen'!C$37)/100)^'Punkteberechnung Frauen'!D$37)))</f>
        <v/>
      </c>
      <c r="L158" s="177"/>
      <c r="M158" s="61" t="str">
        <f>IF(L158="","",IF($E158="K",INT('Punkteberechnung Männer'!B$46*((100*L158-'Punkteberechnung Männer'!C$46)/100)^'Punkteberechnung Männer'!D$46),INT('Punkteberechnung Frauen'!B$45*((100*L158-'Punkteberechnung Frauen'!C$45)/100)^'Punkteberechnung Frauen'!D$45)))</f>
        <v/>
      </c>
      <c r="N158" s="177"/>
      <c r="O158" s="61" t="str">
        <f>IF(N158="","",IF($E158="K",INT('Punkteberechnung Männer'!B$42*((100*N158-'Punkteberechnung Männer'!C$42)/100)^'Punkteberechnung Männer'!D$42),INT('Punkteberechnung Frauen'!B$41*((100*N158-'Punkteberechnung Frauen'!C$41)/100)^'Punkteberechnung Frauen'!D$41)))</f>
        <v/>
      </c>
      <c r="P158" s="177"/>
      <c r="Q158" s="61" t="str">
        <f>IF(P158="","",IF($E158="K",INT('Punkteberechnung Männer'!B$47*((100*P158-'Punkteberechnung Männer'!C$47)/100)^'Punkteberechnung Männer'!D$47),INT('Punkteberechnung Frauen'!B$46*((100*P158-'Punkteberechnung Frauen'!C$46)/100)^'Punkteberechnung Frauen'!D$46)))</f>
        <v/>
      </c>
      <c r="R158" s="177"/>
      <c r="S158" s="61" t="str">
        <f>IF(R158="","",IF($E158="K",INT('Punkteberechnung Männer'!B$48*((100*R158-'Punkteberechnung Männer'!C$48)/100)^'Punkteberechnung Männer'!D$48),INT('Punkteberechnung Frauen'!B$47*((100*R158-'Punkteberechnung Frauen'!C$47)/100)^'Punkteberechnung Frauen'!D$47)))</f>
        <v/>
      </c>
      <c r="T158" s="243"/>
      <c r="U158" s="61" t="str">
        <f>IF(T158="","",IF($E158="K",INT('Punkteberechnung Männer'!B$20*(('Punkteberechnung Männer'!C$20-V158)/100)^'Punkteberechnung Männer'!D$20),INT('Punkteberechnung Frauen'!B$20*(('Punkteberechnung Frauen'!C$20-V158)/100)^'Punkteberechnung Frauen'!D$20)))</f>
        <v/>
      </c>
      <c r="V158" s="253">
        <f t="shared" si="4"/>
        <v>0</v>
      </c>
      <c r="W158" s="32">
        <f t="shared" si="5"/>
        <v>0</v>
      </c>
      <c r="X158" s="46"/>
      <c r="BF158" s="14"/>
      <c r="BG158" s="16"/>
    </row>
    <row r="159" spans="1:59" thickBot="1" x14ac:dyDescent="0.25">
      <c r="A159" s="31"/>
      <c r="B159" s="234"/>
      <c r="C159" s="27"/>
      <c r="D159" s="239"/>
      <c r="E159" s="236"/>
      <c r="F159" s="176"/>
      <c r="G159" s="61" t="str">
        <f>IF(F159="","",IF($E159="K",INT('Punkteberechnung Männer'!B$13*(('Punkteberechnung Männer'!C$13-100*F159)/100)^'Punkteberechnung Männer'!$D$13),INT('Punkteberechnung Frauen'!B$13*(('Punkteberechnung Frauen'!C$13-100*F159)/100)^'Punkteberechnung Frauen'!$D$13)))</f>
        <v/>
      </c>
      <c r="H159" s="177"/>
      <c r="I159" s="61" t="str">
        <f>IF(H159="","",IF($E159="K",INT('Punkteberechnung Männer'!B$40*((100*H159-'Punkteberechnung Männer'!C$40)/100)^'Punkteberechnung Männer'!D$40),INT('Punkteberechnung Frauen'!B$39*((100*H159-'Punkteberechnung Frauen'!C$39)/100)^'Punkteberechnung Frauen'!D$39)))</f>
        <v/>
      </c>
      <c r="J159" s="177"/>
      <c r="K159" s="61" t="str">
        <f>IF(J159="","",IF($E159="K",INT('Punkteberechnung Männer'!B$38*((100*J159-'Punkteberechnung Männer'!C$38)/100)^'Punkteberechnung Männer'!D$38),INT('Punkteberechnung Frauen'!B$37*((100*J159-'Punkteberechnung Frauen'!C$37)/100)^'Punkteberechnung Frauen'!D$37)))</f>
        <v/>
      </c>
      <c r="L159" s="177"/>
      <c r="M159" s="61" t="str">
        <f>IF(L159="","",IF($E159="K",INT('Punkteberechnung Männer'!B$46*((100*L159-'Punkteberechnung Männer'!C$46)/100)^'Punkteberechnung Männer'!D$46),INT('Punkteberechnung Frauen'!B$45*((100*L159-'Punkteberechnung Frauen'!C$45)/100)^'Punkteberechnung Frauen'!D$45)))</f>
        <v/>
      </c>
      <c r="N159" s="177"/>
      <c r="O159" s="61" t="str">
        <f>IF(N159="","",IF($E159="K",INT('Punkteberechnung Männer'!B$42*((100*N159-'Punkteberechnung Männer'!C$42)/100)^'Punkteberechnung Männer'!D$42),INT('Punkteberechnung Frauen'!B$41*((100*N159-'Punkteberechnung Frauen'!C$41)/100)^'Punkteberechnung Frauen'!D$41)))</f>
        <v/>
      </c>
      <c r="P159" s="177"/>
      <c r="Q159" s="61" t="str">
        <f>IF(P159="","",IF($E159="K",INT('Punkteberechnung Männer'!B$47*((100*P159-'Punkteberechnung Männer'!C$47)/100)^'Punkteberechnung Männer'!D$47),INT('Punkteberechnung Frauen'!B$46*((100*P159-'Punkteberechnung Frauen'!C$46)/100)^'Punkteberechnung Frauen'!D$46)))</f>
        <v/>
      </c>
      <c r="R159" s="177"/>
      <c r="S159" s="61" t="str">
        <f>IF(R159="","",IF($E159="K",INT('Punkteberechnung Männer'!B$48*((100*R159-'Punkteberechnung Männer'!C$48)/100)^'Punkteberechnung Männer'!D$48),INT('Punkteberechnung Frauen'!B$47*((100*R159-'Punkteberechnung Frauen'!C$47)/100)^'Punkteberechnung Frauen'!D$47)))</f>
        <v/>
      </c>
      <c r="T159" s="243"/>
      <c r="U159" s="61" t="str">
        <f>IF(T159="","",IF($E159="K",INT('Punkteberechnung Männer'!B$20*(('Punkteberechnung Männer'!C$20-V159)/100)^'Punkteberechnung Männer'!D$20),INT('Punkteberechnung Frauen'!B$20*(('Punkteberechnung Frauen'!C$20-V159)/100)^'Punkteberechnung Frauen'!D$20)))</f>
        <v/>
      </c>
      <c r="V159" s="253">
        <f t="shared" si="4"/>
        <v>0</v>
      </c>
      <c r="W159" s="247">
        <f t="shared" si="5"/>
        <v>0</v>
      </c>
      <c r="X159" s="46"/>
      <c r="BF159" s="14"/>
      <c r="BG159" s="16"/>
    </row>
    <row r="160" spans="1:59" ht="15.75" thickBot="1" x14ac:dyDescent="0.25">
      <c r="A160" s="231"/>
      <c r="B160" s="42"/>
      <c r="C160" s="47"/>
      <c r="D160" s="47"/>
      <c r="E160" s="237" t="s">
        <v>21</v>
      </c>
      <c r="F160" s="50" t="str">
        <f t="shared" ref="F160:S160" si="6">IF(COUNT(F5:F159)=0,"",AVERAGE(F5:F159))</f>
        <v/>
      </c>
      <c r="G160" s="51" t="str">
        <f t="shared" si="6"/>
        <v/>
      </c>
      <c r="H160" s="50" t="str">
        <f t="shared" si="6"/>
        <v/>
      </c>
      <c r="I160" s="51" t="str">
        <f t="shared" si="6"/>
        <v/>
      </c>
      <c r="J160" s="50" t="str">
        <f t="shared" si="6"/>
        <v/>
      </c>
      <c r="K160" s="51" t="str">
        <f t="shared" si="6"/>
        <v/>
      </c>
      <c r="L160" s="50" t="str">
        <f t="shared" si="6"/>
        <v/>
      </c>
      <c r="M160" s="51" t="str">
        <f t="shared" si="6"/>
        <v/>
      </c>
      <c r="N160" s="50" t="str">
        <f t="shared" si="6"/>
        <v/>
      </c>
      <c r="O160" s="51" t="str">
        <f t="shared" si="6"/>
        <v/>
      </c>
      <c r="P160" s="50" t="str">
        <f t="shared" si="6"/>
        <v/>
      </c>
      <c r="Q160" s="51" t="str">
        <f t="shared" si="6"/>
        <v/>
      </c>
      <c r="R160" s="50" t="str">
        <f t="shared" si="6"/>
        <v/>
      </c>
      <c r="S160" s="51" t="str">
        <f t="shared" si="6"/>
        <v/>
      </c>
      <c r="T160" s="50" t="str">
        <f t="shared" ref="T160:U160" si="7">IF(COUNT(T5:T159)=0,"",AVERAGE(T5:T159))</f>
        <v/>
      </c>
      <c r="U160" s="51" t="str">
        <f t="shared" si="7"/>
        <v/>
      </c>
      <c r="V160" s="253" t="e">
        <f t="shared" si="4"/>
        <v>#VALUE!</v>
      </c>
      <c r="W160" s="248">
        <f t="shared" si="5"/>
        <v>0</v>
      </c>
      <c r="X160" s="52"/>
      <c r="BF160" s="14"/>
      <c r="BG160" s="16"/>
    </row>
    <row r="161" s="44" customFormat="1" ht="12.75" x14ac:dyDescent="0.2"/>
    <row r="162" s="44" customFormat="1" ht="12.75" x14ac:dyDescent="0.2"/>
    <row r="163" s="44" customFormat="1" ht="12.75" x14ac:dyDescent="0.2"/>
    <row r="164" s="44" customFormat="1" ht="12.75" x14ac:dyDescent="0.2"/>
    <row r="165" s="44" customFormat="1" ht="12.75" x14ac:dyDescent="0.2"/>
    <row r="166" s="44" customFormat="1" ht="12.75" x14ac:dyDescent="0.2"/>
    <row r="167" s="44" customFormat="1" ht="12.75" x14ac:dyDescent="0.2"/>
    <row r="168" s="44" customFormat="1" ht="12.75" x14ac:dyDescent="0.2"/>
    <row r="169" s="44" customFormat="1" ht="12.75" x14ac:dyDescent="0.2"/>
    <row r="170" s="44" customFormat="1" ht="12.75" x14ac:dyDescent="0.2"/>
    <row r="171" s="44" customFormat="1" ht="12.75" x14ac:dyDescent="0.2"/>
    <row r="172" s="44" customFormat="1" ht="12.75" x14ac:dyDescent="0.2"/>
    <row r="173" s="44" customFormat="1" ht="12.75" x14ac:dyDescent="0.2"/>
    <row r="174" s="44" customFormat="1" ht="12.75" x14ac:dyDescent="0.2"/>
    <row r="175" s="44" customFormat="1" ht="12.75" x14ac:dyDescent="0.2"/>
    <row r="176" s="44" customFormat="1" ht="12.75" x14ac:dyDescent="0.2"/>
    <row r="177" s="44" customFormat="1" ht="12.75" x14ac:dyDescent="0.2"/>
    <row r="178" s="44" customFormat="1" ht="12.75" x14ac:dyDescent="0.2"/>
    <row r="179" s="44" customFormat="1" ht="12.75" x14ac:dyDescent="0.2"/>
    <row r="180" s="44" customFormat="1" ht="12.75" x14ac:dyDescent="0.2"/>
    <row r="181" s="44" customFormat="1" ht="12.75" x14ac:dyDescent="0.2"/>
    <row r="182" s="44" customFormat="1" ht="12.75" x14ac:dyDescent="0.2"/>
    <row r="183" s="44" customFormat="1" ht="12.75" x14ac:dyDescent="0.2"/>
    <row r="184" s="44" customFormat="1" ht="12.75" x14ac:dyDescent="0.2"/>
    <row r="185" s="44" customFormat="1" ht="12.75" x14ac:dyDescent="0.2"/>
    <row r="186" s="44" customFormat="1" ht="12.75" x14ac:dyDescent="0.2"/>
    <row r="187" s="44" customFormat="1" ht="12.75" x14ac:dyDescent="0.2"/>
    <row r="188" s="44" customFormat="1" ht="12.75" x14ac:dyDescent="0.2"/>
    <row r="189" s="44" customFormat="1" ht="12.75" x14ac:dyDescent="0.2"/>
    <row r="190" s="44" customFormat="1" ht="12.75" x14ac:dyDescent="0.2"/>
    <row r="191" s="44" customFormat="1" ht="12.75" x14ac:dyDescent="0.2"/>
    <row r="192" s="44" customFormat="1" ht="12.75" x14ac:dyDescent="0.2"/>
    <row r="193" s="44" customFormat="1" ht="12.75" x14ac:dyDescent="0.2"/>
    <row r="194" s="44" customFormat="1" ht="12.75" x14ac:dyDescent="0.2"/>
    <row r="195" s="44" customFormat="1" ht="12.75" x14ac:dyDescent="0.2"/>
    <row r="196" s="44" customFormat="1" ht="12.75" x14ac:dyDescent="0.2"/>
    <row r="197" s="44" customFormat="1" ht="12.75" x14ac:dyDescent="0.2"/>
    <row r="198" s="44" customFormat="1" ht="12.75" x14ac:dyDescent="0.2"/>
    <row r="199" s="44" customFormat="1" ht="12.75" x14ac:dyDescent="0.2"/>
    <row r="200" s="44" customFormat="1" ht="12.75" x14ac:dyDescent="0.2"/>
    <row r="201" s="44" customFormat="1" ht="12.75" x14ac:dyDescent="0.2"/>
    <row r="202" s="44" customFormat="1" ht="12.75" x14ac:dyDescent="0.2"/>
    <row r="203" s="44" customFormat="1" ht="12.75" x14ac:dyDescent="0.2"/>
    <row r="204" s="44" customFormat="1" ht="12.75" x14ac:dyDescent="0.2"/>
    <row r="205" s="44" customFormat="1" ht="12.75" x14ac:dyDescent="0.2"/>
    <row r="206" s="44" customFormat="1" ht="12.75" x14ac:dyDescent="0.2"/>
    <row r="207" s="44" customFormat="1" ht="12.75" x14ac:dyDescent="0.2"/>
    <row r="208" s="44" customFormat="1" ht="12.75" x14ac:dyDescent="0.2"/>
    <row r="209" s="44" customFormat="1" ht="12.75" x14ac:dyDescent="0.2"/>
    <row r="210" s="44" customFormat="1" ht="12.75" x14ac:dyDescent="0.2"/>
    <row r="211" s="44" customFormat="1" ht="12.75" x14ac:dyDescent="0.2"/>
    <row r="212" s="44" customFormat="1" ht="12.75" x14ac:dyDescent="0.2"/>
    <row r="213" s="44" customFormat="1" ht="12.75" x14ac:dyDescent="0.2"/>
    <row r="214" s="44" customFormat="1" ht="12.75" x14ac:dyDescent="0.2"/>
    <row r="215" s="44" customFormat="1" ht="12.75" x14ac:dyDescent="0.2"/>
    <row r="216" s="44" customFormat="1" ht="12.75" x14ac:dyDescent="0.2"/>
    <row r="217" s="44" customFormat="1" ht="12.75" x14ac:dyDescent="0.2"/>
    <row r="218" s="44" customFormat="1" ht="12.75" x14ac:dyDescent="0.2"/>
    <row r="219" s="44" customFormat="1" ht="12.75" x14ac:dyDescent="0.2"/>
    <row r="220" s="44" customFormat="1" ht="12.75" x14ac:dyDescent="0.2"/>
    <row r="221" s="44" customFormat="1" ht="12.75" x14ac:dyDescent="0.2"/>
    <row r="222" s="44" customFormat="1" ht="12.75" x14ac:dyDescent="0.2"/>
    <row r="223" s="44" customFormat="1" ht="12.75" x14ac:dyDescent="0.2"/>
    <row r="224" s="44" customFormat="1" ht="12.75" x14ac:dyDescent="0.2"/>
    <row r="225" s="44" customFormat="1" ht="12.75" x14ac:dyDescent="0.2"/>
    <row r="226" s="44" customFormat="1" ht="12.75" x14ac:dyDescent="0.2"/>
    <row r="227" s="44" customFormat="1" ht="12.75" x14ac:dyDescent="0.2"/>
    <row r="228" s="44" customFormat="1" ht="12.75" x14ac:dyDescent="0.2"/>
    <row r="229" s="44" customFormat="1" ht="12.75" x14ac:dyDescent="0.2"/>
    <row r="230" s="44" customFormat="1" ht="12.75" x14ac:dyDescent="0.2"/>
    <row r="231" s="44" customFormat="1" ht="12.75" x14ac:dyDescent="0.2"/>
    <row r="232" s="44" customFormat="1" ht="12.75" x14ac:dyDescent="0.2"/>
    <row r="233" s="44" customFormat="1" ht="12.75" x14ac:dyDescent="0.2"/>
    <row r="234" s="44" customFormat="1" ht="12.75" x14ac:dyDescent="0.2"/>
    <row r="235" s="44" customFormat="1" ht="12.75" x14ac:dyDescent="0.2"/>
    <row r="236" s="44" customFormat="1" ht="12.75" x14ac:dyDescent="0.2"/>
    <row r="237" s="44" customFormat="1" ht="12.75" x14ac:dyDescent="0.2"/>
    <row r="238" s="44" customFormat="1" ht="12.75" x14ac:dyDescent="0.2"/>
    <row r="239" s="44" customFormat="1" ht="12.75" x14ac:dyDescent="0.2"/>
    <row r="240" s="44" customFormat="1" ht="12.75" x14ac:dyDescent="0.2"/>
    <row r="241" s="44" customFormat="1" ht="12.75" x14ac:dyDescent="0.2"/>
    <row r="242" s="44" customFormat="1" ht="12.75" x14ac:dyDescent="0.2"/>
    <row r="243" s="44" customFormat="1" ht="12.75" x14ac:dyDescent="0.2"/>
    <row r="244" s="44" customFormat="1" ht="12.75" x14ac:dyDescent="0.2"/>
    <row r="245" s="44" customFormat="1" ht="12.75" x14ac:dyDescent="0.2"/>
    <row r="246" s="44" customFormat="1" ht="12.75" x14ac:dyDescent="0.2"/>
    <row r="247" s="44" customFormat="1" ht="12.75" x14ac:dyDescent="0.2"/>
    <row r="248" s="44" customFormat="1" ht="12.75" x14ac:dyDescent="0.2"/>
    <row r="249" s="44" customFormat="1" ht="12.75" x14ac:dyDescent="0.2"/>
    <row r="250" s="44" customFormat="1" ht="12.75" x14ac:dyDescent="0.2"/>
    <row r="251" s="44" customFormat="1" ht="12.75" x14ac:dyDescent="0.2"/>
    <row r="252" s="44" customFormat="1" ht="12.75" x14ac:dyDescent="0.2"/>
    <row r="253" s="44" customFormat="1" ht="12.75" x14ac:dyDescent="0.2"/>
    <row r="254" s="44" customFormat="1" ht="12.75" x14ac:dyDescent="0.2"/>
    <row r="255" s="44" customFormat="1" ht="12.75" x14ac:dyDescent="0.2"/>
    <row r="256" s="44" customFormat="1" ht="12.75" x14ac:dyDescent="0.2"/>
    <row r="257" s="44" customFormat="1" ht="12.75" x14ac:dyDescent="0.2"/>
    <row r="258" s="44" customFormat="1" ht="12.75" x14ac:dyDescent="0.2"/>
    <row r="259" s="44" customFormat="1" ht="12.75" x14ac:dyDescent="0.2"/>
    <row r="260" s="44" customFormat="1" ht="12.75" x14ac:dyDescent="0.2"/>
    <row r="261" s="44" customFormat="1" ht="12.75" x14ac:dyDescent="0.2"/>
    <row r="262" s="44" customFormat="1" ht="12.75" x14ac:dyDescent="0.2"/>
    <row r="263" s="44" customFormat="1" ht="12.75" x14ac:dyDescent="0.2"/>
    <row r="264" s="44" customFormat="1" ht="12.75" x14ac:dyDescent="0.2"/>
    <row r="265" s="44" customFormat="1" ht="12.75" x14ac:dyDescent="0.2"/>
    <row r="266" s="44" customFormat="1" ht="12.75" x14ac:dyDescent="0.2"/>
    <row r="267" s="44" customFormat="1" ht="12.75" x14ac:dyDescent="0.2"/>
    <row r="268" s="44" customFormat="1" ht="12.75" x14ac:dyDescent="0.2"/>
    <row r="269" s="44" customFormat="1" ht="12.75" x14ac:dyDescent="0.2"/>
    <row r="270" s="44" customFormat="1" ht="12.75" x14ac:dyDescent="0.2"/>
  </sheetData>
  <mergeCells count="19">
    <mergeCell ref="A2:D3"/>
    <mergeCell ref="F2:G2"/>
    <mergeCell ref="H2:I2"/>
    <mergeCell ref="J2:K2"/>
    <mergeCell ref="L2:M2"/>
    <mergeCell ref="P2:Q2"/>
    <mergeCell ref="W2:W3"/>
    <mergeCell ref="X2:X3"/>
    <mergeCell ref="F3:G3"/>
    <mergeCell ref="H3:I3"/>
    <mergeCell ref="J3:K3"/>
    <mergeCell ref="L3:M3"/>
    <mergeCell ref="N3:O3"/>
    <mergeCell ref="P3:Q3"/>
    <mergeCell ref="N2:O2"/>
    <mergeCell ref="R2:S2"/>
    <mergeCell ref="R3:S3"/>
    <mergeCell ref="T2:U2"/>
    <mergeCell ref="T3:U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"/>
  <sheetViews>
    <sheetView workbookViewId="0">
      <selection activeCell="Q50" sqref="Q50"/>
    </sheetView>
  </sheetViews>
  <sheetFormatPr baseColWidth="10" defaultRowHeight="12.75" x14ac:dyDescent="0.2"/>
  <cols>
    <col min="1" max="1" width="11.42578125" style="134"/>
    <col min="2" max="2" width="13.7109375" style="135" customWidth="1"/>
    <col min="3" max="4" width="12" style="135" customWidth="1"/>
    <col min="5" max="5" width="3" style="134" bestFit="1" customWidth="1"/>
    <col min="6" max="6" width="1.140625" style="134" customWidth="1"/>
    <col min="7" max="7" width="3" style="134" bestFit="1" customWidth="1"/>
    <col min="8" max="8" width="1.140625" style="134" customWidth="1"/>
    <col min="9" max="9" width="3" style="134" customWidth="1"/>
    <col min="10" max="10" width="8.7109375" style="135" customWidth="1"/>
    <col min="11" max="11" width="7.5703125" style="81" bestFit="1" customWidth="1"/>
    <col min="12" max="12" width="10.5703125" style="136" customWidth="1"/>
    <col min="13" max="13" width="5.5703125" style="69" customWidth="1"/>
    <col min="14" max="14" width="15.5703125" style="69" customWidth="1"/>
    <col min="15" max="15" width="6.28515625" style="70" customWidth="1"/>
    <col min="16" max="16" width="19" style="70" customWidth="1"/>
    <col min="17" max="17" width="8.28515625" style="69" customWidth="1"/>
    <col min="18" max="257" width="11.42578125" style="69"/>
    <col min="258" max="258" width="13.7109375" style="69" customWidth="1"/>
    <col min="259" max="260" width="12" style="69" customWidth="1"/>
    <col min="261" max="261" width="3" style="69" bestFit="1" customWidth="1"/>
    <col min="262" max="262" width="1.140625" style="69" customWidth="1"/>
    <col min="263" max="263" width="3" style="69" bestFit="1" customWidth="1"/>
    <col min="264" max="264" width="1.140625" style="69" customWidth="1"/>
    <col min="265" max="265" width="3" style="69" customWidth="1"/>
    <col min="266" max="266" width="8.7109375" style="69" customWidth="1"/>
    <col min="267" max="267" width="7.5703125" style="69" bestFit="1" customWidth="1"/>
    <col min="268" max="268" width="10.5703125" style="69" customWidth="1"/>
    <col min="269" max="269" width="5.5703125" style="69" customWidth="1"/>
    <col min="270" max="270" width="15.5703125" style="69" customWidth="1"/>
    <col min="271" max="271" width="6.28515625" style="69" customWidth="1"/>
    <col min="272" max="272" width="19" style="69" customWidth="1"/>
    <col min="273" max="273" width="8.28515625" style="69" customWidth="1"/>
    <col min="274" max="513" width="11.42578125" style="69"/>
    <col min="514" max="514" width="13.7109375" style="69" customWidth="1"/>
    <col min="515" max="516" width="12" style="69" customWidth="1"/>
    <col min="517" max="517" width="3" style="69" bestFit="1" customWidth="1"/>
    <col min="518" max="518" width="1.140625" style="69" customWidth="1"/>
    <col min="519" max="519" width="3" style="69" bestFit="1" customWidth="1"/>
    <col min="520" max="520" width="1.140625" style="69" customWidth="1"/>
    <col min="521" max="521" width="3" style="69" customWidth="1"/>
    <col min="522" max="522" width="8.7109375" style="69" customWidth="1"/>
    <col min="523" max="523" width="7.5703125" style="69" bestFit="1" customWidth="1"/>
    <col min="524" max="524" width="10.5703125" style="69" customWidth="1"/>
    <col min="525" max="525" width="5.5703125" style="69" customWidth="1"/>
    <col min="526" max="526" width="15.5703125" style="69" customWidth="1"/>
    <col min="527" max="527" width="6.28515625" style="69" customWidth="1"/>
    <col min="528" max="528" width="19" style="69" customWidth="1"/>
    <col min="529" max="529" width="8.28515625" style="69" customWidth="1"/>
    <col min="530" max="769" width="11.42578125" style="69"/>
    <col min="770" max="770" width="13.7109375" style="69" customWidth="1"/>
    <col min="771" max="772" width="12" style="69" customWidth="1"/>
    <col min="773" max="773" width="3" style="69" bestFit="1" customWidth="1"/>
    <col min="774" max="774" width="1.140625" style="69" customWidth="1"/>
    <col min="775" max="775" width="3" style="69" bestFit="1" customWidth="1"/>
    <col min="776" max="776" width="1.140625" style="69" customWidth="1"/>
    <col min="777" max="777" width="3" style="69" customWidth="1"/>
    <col min="778" max="778" width="8.7109375" style="69" customWidth="1"/>
    <col min="779" max="779" width="7.5703125" style="69" bestFit="1" customWidth="1"/>
    <col min="780" max="780" width="10.5703125" style="69" customWidth="1"/>
    <col min="781" max="781" width="5.5703125" style="69" customWidth="1"/>
    <col min="782" max="782" width="15.5703125" style="69" customWidth="1"/>
    <col min="783" max="783" width="6.28515625" style="69" customWidth="1"/>
    <col min="784" max="784" width="19" style="69" customWidth="1"/>
    <col min="785" max="785" width="8.28515625" style="69" customWidth="1"/>
    <col min="786" max="1025" width="11.42578125" style="69"/>
    <col min="1026" max="1026" width="13.7109375" style="69" customWidth="1"/>
    <col min="1027" max="1028" width="12" style="69" customWidth="1"/>
    <col min="1029" max="1029" width="3" style="69" bestFit="1" customWidth="1"/>
    <col min="1030" max="1030" width="1.140625" style="69" customWidth="1"/>
    <col min="1031" max="1031" width="3" style="69" bestFit="1" customWidth="1"/>
    <col min="1032" max="1032" width="1.140625" style="69" customWidth="1"/>
    <col min="1033" max="1033" width="3" style="69" customWidth="1"/>
    <col min="1034" max="1034" width="8.7109375" style="69" customWidth="1"/>
    <col min="1035" max="1035" width="7.5703125" style="69" bestFit="1" customWidth="1"/>
    <col min="1036" max="1036" width="10.5703125" style="69" customWidth="1"/>
    <col min="1037" max="1037" width="5.5703125" style="69" customWidth="1"/>
    <col min="1038" max="1038" width="15.5703125" style="69" customWidth="1"/>
    <col min="1039" max="1039" width="6.28515625" style="69" customWidth="1"/>
    <col min="1040" max="1040" width="19" style="69" customWidth="1"/>
    <col min="1041" max="1041" width="8.28515625" style="69" customWidth="1"/>
    <col min="1042" max="1281" width="11.42578125" style="69"/>
    <col min="1282" max="1282" width="13.7109375" style="69" customWidth="1"/>
    <col min="1283" max="1284" width="12" style="69" customWidth="1"/>
    <col min="1285" max="1285" width="3" style="69" bestFit="1" customWidth="1"/>
    <col min="1286" max="1286" width="1.140625" style="69" customWidth="1"/>
    <col min="1287" max="1287" width="3" style="69" bestFit="1" customWidth="1"/>
    <col min="1288" max="1288" width="1.140625" style="69" customWidth="1"/>
    <col min="1289" max="1289" width="3" style="69" customWidth="1"/>
    <col min="1290" max="1290" width="8.7109375" style="69" customWidth="1"/>
    <col min="1291" max="1291" width="7.5703125" style="69" bestFit="1" customWidth="1"/>
    <col min="1292" max="1292" width="10.5703125" style="69" customWidth="1"/>
    <col min="1293" max="1293" width="5.5703125" style="69" customWidth="1"/>
    <col min="1294" max="1294" width="15.5703125" style="69" customWidth="1"/>
    <col min="1295" max="1295" width="6.28515625" style="69" customWidth="1"/>
    <col min="1296" max="1296" width="19" style="69" customWidth="1"/>
    <col min="1297" max="1297" width="8.28515625" style="69" customWidth="1"/>
    <col min="1298" max="1537" width="11.42578125" style="69"/>
    <col min="1538" max="1538" width="13.7109375" style="69" customWidth="1"/>
    <col min="1539" max="1540" width="12" style="69" customWidth="1"/>
    <col min="1541" max="1541" width="3" style="69" bestFit="1" customWidth="1"/>
    <col min="1542" max="1542" width="1.140625" style="69" customWidth="1"/>
    <col min="1543" max="1543" width="3" style="69" bestFit="1" customWidth="1"/>
    <col min="1544" max="1544" width="1.140625" style="69" customWidth="1"/>
    <col min="1545" max="1545" width="3" style="69" customWidth="1"/>
    <col min="1546" max="1546" width="8.7109375" style="69" customWidth="1"/>
    <col min="1547" max="1547" width="7.5703125" style="69" bestFit="1" customWidth="1"/>
    <col min="1548" max="1548" width="10.5703125" style="69" customWidth="1"/>
    <col min="1549" max="1549" width="5.5703125" style="69" customWidth="1"/>
    <col min="1550" max="1550" width="15.5703125" style="69" customWidth="1"/>
    <col min="1551" max="1551" width="6.28515625" style="69" customWidth="1"/>
    <col min="1552" max="1552" width="19" style="69" customWidth="1"/>
    <col min="1553" max="1553" width="8.28515625" style="69" customWidth="1"/>
    <col min="1554" max="1793" width="11.42578125" style="69"/>
    <col min="1794" max="1794" width="13.7109375" style="69" customWidth="1"/>
    <col min="1795" max="1796" width="12" style="69" customWidth="1"/>
    <col min="1797" max="1797" width="3" style="69" bestFit="1" customWidth="1"/>
    <col min="1798" max="1798" width="1.140625" style="69" customWidth="1"/>
    <col min="1799" max="1799" width="3" style="69" bestFit="1" customWidth="1"/>
    <col min="1800" max="1800" width="1.140625" style="69" customWidth="1"/>
    <col min="1801" max="1801" width="3" style="69" customWidth="1"/>
    <col min="1802" max="1802" width="8.7109375" style="69" customWidth="1"/>
    <col min="1803" max="1803" width="7.5703125" style="69" bestFit="1" customWidth="1"/>
    <col min="1804" max="1804" width="10.5703125" style="69" customWidth="1"/>
    <col min="1805" max="1805" width="5.5703125" style="69" customWidth="1"/>
    <col min="1806" max="1806" width="15.5703125" style="69" customWidth="1"/>
    <col min="1807" max="1807" width="6.28515625" style="69" customWidth="1"/>
    <col min="1808" max="1808" width="19" style="69" customWidth="1"/>
    <col min="1809" max="1809" width="8.28515625" style="69" customWidth="1"/>
    <col min="1810" max="2049" width="11.42578125" style="69"/>
    <col min="2050" max="2050" width="13.7109375" style="69" customWidth="1"/>
    <col min="2051" max="2052" width="12" style="69" customWidth="1"/>
    <col min="2053" max="2053" width="3" style="69" bestFit="1" customWidth="1"/>
    <col min="2054" max="2054" width="1.140625" style="69" customWidth="1"/>
    <col min="2055" max="2055" width="3" style="69" bestFit="1" customWidth="1"/>
    <col min="2056" max="2056" width="1.140625" style="69" customWidth="1"/>
    <col min="2057" max="2057" width="3" style="69" customWidth="1"/>
    <col min="2058" max="2058" width="8.7109375" style="69" customWidth="1"/>
    <col min="2059" max="2059" width="7.5703125" style="69" bestFit="1" customWidth="1"/>
    <col min="2060" max="2060" width="10.5703125" style="69" customWidth="1"/>
    <col min="2061" max="2061" width="5.5703125" style="69" customWidth="1"/>
    <col min="2062" max="2062" width="15.5703125" style="69" customWidth="1"/>
    <col min="2063" max="2063" width="6.28515625" style="69" customWidth="1"/>
    <col min="2064" max="2064" width="19" style="69" customWidth="1"/>
    <col min="2065" max="2065" width="8.28515625" style="69" customWidth="1"/>
    <col min="2066" max="2305" width="11.42578125" style="69"/>
    <col min="2306" max="2306" width="13.7109375" style="69" customWidth="1"/>
    <col min="2307" max="2308" width="12" style="69" customWidth="1"/>
    <col min="2309" max="2309" width="3" style="69" bestFit="1" customWidth="1"/>
    <col min="2310" max="2310" width="1.140625" style="69" customWidth="1"/>
    <col min="2311" max="2311" width="3" style="69" bestFit="1" customWidth="1"/>
    <col min="2312" max="2312" width="1.140625" style="69" customWidth="1"/>
    <col min="2313" max="2313" width="3" style="69" customWidth="1"/>
    <col min="2314" max="2314" width="8.7109375" style="69" customWidth="1"/>
    <col min="2315" max="2315" width="7.5703125" style="69" bestFit="1" customWidth="1"/>
    <col min="2316" max="2316" width="10.5703125" style="69" customWidth="1"/>
    <col min="2317" max="2317" width="5.5703125" style="69" customWidth="1"/>
    <col min="2318" max="2318" width="15.5703125" style="69" customWidth="1"/>
    <col min="2319" max="2319" width="6.28515625" style="69" customWidth="1"/>
    <col min="2320" max="2320" width="19" style="69" customWidth="1"/>
    <col min="2321" max="2321" width="8.28515625" style="69" customWidth="1"/>
    <col min="2322" max="2561" width="11.42578125" style="69"/>
    <col min="2562" max="2562" width="13.7109375" style="69" customWidth="1"/>
    <col min="2563" max="2564" width="12" style="69" customWidth="1"/>
    <col min="2565" max="2565" width="3" style="69" bestFit="1" customWidth="1"/>
    <col min="2566" max="2566" width="1.140625" style="69" customWidth="1"/>
    <col min="2567" max="2567" width="3" style="69" bestFit="1" customWidth="1"/>
    <col min="2568" max="2568" width="1.140625" style="69" customWidth="1"/>
    <col min="2569" max="2569" width="3" style="69" customWidth="1"/>
    <col min="2570" max="2570" width="8.7109375" style="69" customWidth="1"/>
    <col min="2571" max="2571" width="7.5703125" style="69" bestFit="1" customWidth="1"/>
    <col min="2572" max="2572" width="10.5703125" style="69" customWidth="1"/>
    <col min="2573" max="2573" width="5.5703125" style="69" customWidth="1"/>
    <col min="2574" max="2574" width="15.5703125" style="69" customWidth="1"/>
    <col min="2575" max="2575" width="6.28515625" style="69" customWidth="1"/>
    <col min="2576" max="2576" width="19" style="69" customWidth="1"/>
    <col min="2577" max="2577" width="8.28515625" style="69" customWidth="1"/>
    <col min="2578" max="2817" width="11.42578125" style="69"/>
    <col min="2818" max="2818" width="13.7109375" style="69" customWidth="1"/>
    <col min="2819" max="2820" width="12" style="69" customWidth="1"/>
    <col min="2821" max="2821" width="3" style="69" bestFit="1" customWidth="1"/>
    <col min="2822" max="2822" width="1.140625" style="69" customWidth="1"/>
    <col min="2823" max="2823" width="3" style="69" bestFit="1" customWidth="1"/>
    <col min="2824" max="2824" width="1.140625" style="69" customWidth="1"/>
    <col min="2825" max="2825" width="3" style="69" customWidth="1"/>
    <col min="2826" max="2826" width="8.7109375" style="69" customWidth="1"/>
    <col min="2827" max="2827" width="7.5703125" style="69" bestFit="1" customWidth="1"/>
    <col min="2828" max="2828" width="10.5703125" style="69" customWidth="1"/>
    <col min="2829" max="2829" width="5.5703125" style="69" customWidth="1"/>
    <col min="2830" max="2830" width="15.5703125" style="69" customWidth="1"/>
    <col min="2831" max="2831" width="6.28515625" style="69" customWidth="1"/>
    <col min="2832" max="2832" width="19" style="69" customWidth="1"/>
    <col min="2833" max="2833" width="8.28515625" style="69" customWidth="1"/>
    <col min="2834" max="3073" width="11.42578125" style="69"/>
    <col min="3074" max="3074" width="13.7109375" style="69" customWidth="1"/>
    <col min="3075" max="3076" width="12" style="69" customWidth="1"/>
    <col min="3077" max="3077" width="3" style="69" bestFit="1" customWidth="1"/>
    <col min="3078" max="3078" width="1.140625" style="69" customWidth="1"/>
    <col min="3079" max="3079" width="3" style="69" bestFit="1" customWidth="1"/>
    <col min="3080" max="3080" width="1.140625" style="69" customWidth="1"/>
    <col min="3081" max="3081" width="3" style="69" customWidth="1"/>
    <col min="3082" max="3082" width="8.7109375" style="69" customWidth="1"/>
    <col min="3083" max="3083" width="7.5703125" style="69" bestFit="1" customWidth="1"/>
    <col min="3084" max="3084" width="10.5703125" style="69" customWidth="1"/>
    <col min="3085" max="3085" width="5.5703125" style="69" customWidth="1"/>
    <col min="3086" max="3086" width="15.5703125" style="69" customWidth="1"/>
    <col min="3087" max="3087" width="6.28515625" style="69" customWidth="1"/>
    <col min="3088" max="3088" width="19" style="69" customWidth="1"/>
    <col min="3089" max="3089" width="8.28515625" style="69" customWidth="1"/>
    <col min="3090" max="3329" width="11.42578125" style="69"/>
    <col min="3330" max="3330" width="13.7109375" style="69" customWidth="1"/>
    <col min="3331" max="3332" width="12" style="69" customWidth="1"/>
    <col min="3333" max="3333" width="3" style="69" bestFit="1" customWidth="1"/>
    <col min="3334" max="3334" width="1.140625" style="69" customWidth="1"/>
    <col min="3335" max="3335" width="3" style="69" bestFit="1" customWidth="1"/>
    <col min="3336" max="3336" width="1.140625" style="69" customWidth="1"/>
    <col min="3337" max="3337" width="3" style="69" customWidth="1"/>
    <col min="3338" max="3338" width="8.7109375" style="69" customWidth="1"/>
    <col min="3339" max="3339" width="7.5703125" style="69" bestFit="1" customWidth="1"/>
    <col min="3340" max="3340" width="10.5703125" style="69" customWidth="1"/>
    <col min="3341" max="3341" width="5.5703125" style="69" customWidth="1"/>
    <col min="3342" max="3342" width="15.5703125" style="69" customWidth="1"/>
    <col min="3343" max="3343" width="6.28515625" style="69" customWidth="1"/>
    <col min="3344" max="3344" width="19" style="69" customWidth="1"/>
    <col min="3345" max="3345" width="8.28515625" style="69" customWidth="1"/>
    <col min="3346" max="3585" width="11.42578125" style="69"/>
    <col min="3586" max="3586" width="13.7109375" style="69" customWidth="1"/>
    <col min="3587" max="3588" width="12" style="69" customWidth="1"/>
    <col min="3589" max="3589" width="3" style="69" bestFit="1" customWidth="1"/>
    <col min="3590" max="3590" width="1.140625" style="69" customWidth="1"/>
    <col min="3591" max="3591" width="3" style="69" bestFit="1" customWidth="1"/>
    <col min="3592" max="3592" width="1.140625" style="69" customWidth="1"/>
    <col min="3593" max="3593" width="3" style="69" customWidth="1"/>
    <col min="3594" max="3594" width="8.7109375" style="69" customWidth="1"/>
    <col min="3595" max="3595" width="7.5703125" style="69" bestFit="1" customWidth="1"/>
    <col min="3596" max="3596" width="10.5703125" style="69" customWidth="1"/>
    <col min="3597" max="3597" width="5.5703125" style="69" customWidth="1"/>
    <col min="3598" max="3598" width="15.5703125" style="69" customWidth="1"/>
    <col min="3599" max="3599" width="6.28515625" style="69" customWidth="1"/>
    <col min="3600" max="3600" width="19" style="69" customWidth="1"/>
    <col min="3601" max="3601" width="8.28515625" style="69" customWidth="1"/>
    <col min="3602" max="3841" width="11.42578125" style="69"/>
    <col min="3842" max="3842" width="13.7109375" style="69" customWidth="1"/>
    <col min="3843" max="3844" width="12" style="69" customWidth="1"/>
    <col min="3845" max="3845" width="3" style="69" bestFit="1" customWidth="1"/>
    <col min="3846" max="3846" width="1.140625" style="69" customWidth="1"/>
    <col min="3847" max="3847" width="3" style="69" bestFit="1" customWidth="1"/>
    <col min="3848" max="3848" width="1.140625" style="69" customWidth="1"/>
    <col min="3849" max="3849" width="3" style="69" customWidth="1"/>
    <col min="3850" max="3850" width="8.7109375" style="69" customWidth="1"/>
    <col min="3851" max="3851" width="7.5703125" style="69" bestFit="1" customWidth="1"/>
    <col min="3852" max="3852" width="10.5703125" style="69" customWidth="1"/>
    <col min="3853" max="3853" width="5.5703125" style="69" customWidth="1"/>
    <col min="3854" max="3854" width="15.5703125" style="69" customWidth="1"/>
    <col min="3855" max="3855" width="6.28515625" style="69" customWidth="1"/>
    <col min="3856" max="3856" width="19" style="69" customWidth="1"/>
    <col min="3857" max="3857" width="8.28515625" style="69" customWidth="1"/>
    <col min="3858" max="4097" width="11.42578125" style="69"/>
    <col min="4098" max="4098" width="13.7109375" style="69" customWidth="1"/>
    <col min="4099" max="4100" width="12" style="69" customWidth="1"/>
    <col min="4101" max="4101" width="3" style="69" bestFit="1" customWidth="1"/>
    <col min="4102" max="4102" width="1.140625" style="69" customWidth="1"/>
    <col min="4103" max="4103" width="3" style="69" bestFit="1" customWidth="1"/>
    <col min="4104" max="4104" width="1.140625" style="69" customWidth="1"/>
    <col min="4105" max="4105" width="3" style="69" customWidth="1"/>
    <col min="4106" max="4106" width="8.7109375" style="69" customWidth="1"/>
    <col min="4107" max="4107" width="7.5703125" style="69" bestFit="1" customWidth="1"/>
    <col min="4108" max="4108" width="10.5703125" style="69" customWidth="1"/>
    <col min="4109" max="4109" width="5.5703125" style="69" customWidth="1"/>
    <col min="4110" max="4110" width="15.5703125" style="69" customWidth="1"/>
    <col min="4111" max="4111" width="6.28515625" style="69" customWidth="1"/>
    <col min="4112" max="4112" width="19" style="69" customWidth="1"/>
    <col min="4113" max="4113" width="8.28515625" style="69" customWidth="1"/>
    <col min="4114" max="4353" width="11.42578125" style="69"/>
    <col min="4354" max="4354" width="13.7109375" style="69" customWidth="1"/>
    <col min="4355" max="4356" width="12" style="69" customWidth="1"/>
    <col min="4357" max="4357" width="3" style="69" bestFit="1" customWidth="1"/>
    <col min="4358" max="4358" width="1.140625" style="69" customWidth="1"/>
    <col min="4359" max="4359" width="3" style="69" bestFit="1" customWidth="1"/>
    <col min="4360" max="4360" width="1.140625" style="69" customWidth="1"/>
    <col min="4361" max="4361" width="3" style="69" customWidth="1"/>
    <col min="4362" max="4362" width="8.7109375" style="69" customWidth="1"/>
    <col min="4363" max="4363" width="7.5703125" style="69" bestFit="1" customWidth="1"/>
    <col min="4364" max="4364" width="10.5703125" style="69" customWidth="1"/>
    <col min="4365" max="4365" width="5.5703125" style="69" customWidth="1"/>
    <col min="4366" max="4366" width="15.5703125" style="69" customWidth="1"/>
    <col min="4367" max="4367" width="6.28515625" style="69" customWidth="1"/>
    <col min="4368" max="4368" width="19" style="69" customWidth="1"/>
    <col min="4369" max="4369" width="8.28515625" style="69" customWidth="1"/>
    <col min="4370" max="4609" width="11.42578125" style="69"/>
    <col min="4610" max="4610" width="13.7109375" style="69" customWidth="1"/>
    <col min="4611" max="4612" width="12" style="69" customWidth="1"/>
    <col min="4613" max="4613" width="3" style="69" bestFit="1" customWidth="1"/>
    <col min="4614" max="4614" width="1.140625" style="69" customWidth="1"/>
    <col min="4615" max="4615" width="3" style="69" bestFit="1" customWidth="1"/>
    <col min="4616" max="4616" width="1.140625" style="69" customWidth="1"/>
    <col min="4617" max="4617" width="3" style="69" customWidth="1"/>
    <col min="4618" max="4618" width="8.7109375" style="69" customWidth="1"/>
    <col min="4619" max="4619" width="7.5703125" style="69" bestFit="1" customWidth="1"/>
    <col min="4620" max="4620" width="10.5703125" style="69" customWidth="1"/>
    <col min="4621" max="4621" width="5.5703125" style="69" customWidth="1"/>
    <col min="4622" max="4622" width="15.5703125" style="69" customWidth="1"/>
    <col min="4623" max="4623" width="6.28515625" style="69" customWidth="1"/>
    <col min="4624" max="4624" width="19" style="69" customWidth="1"/>
    <col min="4625" max="4625" width="8.28515625" style="69" customWidth="1"/>
    <col min="4626" max="4865" width="11.42578125" style="69"/>
    <col min="4866" max="4866" width="13.7109375" style="69" customWidth="1"/>
    <col min="4867" max="4868" width="12" style="69" customWidth="1"/>
    <col min="4869" max="4869" width="3" style="69" bestFit="1" customWidth="1"/>
    <col min="4870" max="4870" width="1.140625" style="69" customWidth="1"/>
    <col min="4871" max="4871" width="3" style="69" bestFit="1" customWidth="1"/>
    <col min="4872" max="4872" width="1.140625" style="69" customWidth="1"/>
    <col min="4873" max="4873" width="3" style="69" customWidth="1"/>
    <col min="4874" max="4874" width="8.7109375" style="69" customWidth="1"/>
    <col min="4875" max="4875" width="7.5703125" style="69" bestFit="1" customWidth="1"/>
    <col min="4876" max="4876" width="10.5703125" style="69" customWidth="1"/>
    <col min="4877" max="4877" width="5.5703125" style="69" customWidth="1"/>
    <col min="4878" max="4878" width="15.5703125" style="69" customWidth="1"/>
    <col min="4879" max="4879" width="6.28515625" style="69" customWidth="1"/>
    <col min="4880" max="4880" width="19" style="69" customWidth="1"/>
    <col min="4881" max="4881" width="8.28515625" style="69" customWidth="1"/>
    <col min="4882" max="5121" width="11.42578125" style="69"/>
    <col min="5122" max="5122" width="13.7109375" style="69" customWidth="1"/>
    <col min="5123" max="5124" width="12" style="69" customWidth="1"/>
    <col min="5125" max="5125" width="3" style="69" bestFit="1" customWidth="1"/>
    <col min="5126" max="5126" width="1.140625" style="69" customWidth="1"/>
    <col min="5127" max="5127" width="3" style="69" bestFit="1" customWidth="1"/>
    <col min="5128" max="5128" width="1.140625" style="69" customWidth="1"/>
    <col min="5129" max="5129" width="3" style="69" customWidth="1"/>
    <col min="5130" max="5130" width="8.7109375" style="69" customWidth="1"/>
    <col min="5131" max="5131" width="7.5703125" style="69" bestFit="1" customWidth="1"/>
    <col min="5132" max="5132" width="10.5703125" style="69" customWidth="1"/>
    <col min="5133" max="5133" width="5.5703125" style="69" customWidth="1"/>
    <col min="5134" max="5134" width="15.5703125" style="69" customWidth="1"/>
    <col min="5135" max="5135" width="6.28515625" style="69" customWidth="1"/>
    <col min="5136" max="5136" width="19" style="69" customWidth="1"/>
    <col min="5137" max="5137" width="8.28515625" style="69" customWidth="1"/>
    <col min="5138" max="5377" width="11.42578125" style="69"/>
    <col min="5378" max="5378" width="13.7109375" style="69" customWidth="1"/>
    <col min="5379" max="5380" width="12" style="69" customWidth="1"/>
    <col min="5381" max="5381" width="3" style="69" bestFit="1" customWidth="1"/>
    <col min="5382" max="5382" width="1.140625" style="69" customWidth="1"/>
    <col min="5383" max="5383" width="3" style="69" bestFit="1" customWidth="1"/>
    <col min="5384" max="5384" width="1.140625" style="69" customWidth="1"/>
    <col min="5385" max="5385" width="3" style="69" customWidth="1"/>
    <col min="5386" max="5386" width="8.7109375" style="69" customWidth="1"/>
    <col min="5387" max="5387" width="7.5703125" style="69" bestFit="1" customWidth="1"/>
    <col min="5388" max="5388" width="10.5703125" style="69" customWidth="1"/>
    <col min="5389" max="5389" width="5.5703125" style="69" customWidth="1"/>
    <col min="5390" max="5390" width="15.5703125" style="69" customWidth="1"/>
    <col min="5391" max="5391" width="6.28515625" style="69" customWidth="1"/>
    <col min="5392" max="5392" width="19" style="69" customWidth="1"/>
    <col min="5393" max="5393" width="8.28515625" style="69" customWidth="1"/>
    <col min="5394" max="5633" width="11.42578125" style="69"/>
    <col min="5634" max="5634" width="13.7109375" style="69" customWidth="1"/>
    <col min="5635" max="5636" width="12" style="69" customWidth="1"/>
    <col min="5637" max="5637" width="3" style="69" bestFit="1" customWidth="1"/>
    <col min="5638" max="5638" width="1.140625" style="69" customWidth="1"/>
    <col min="5639" max="5639" width="3" style="69" bestFit="1" customWidth="1"/>
    <col min="5640" max="5640" width="1.140625" style="69" customWidth="1"/>
    <col min="5641" max="5641" width="3" style="69" customWidth="1"/>
    <col min="5642" max="5642" width="8.7109375" style="69" customWidth="1"/>
    <col min="5643" max="5643" width="7.5703125" style="69" bestFit="1" customWidth="1"/>
    <col min="5644" max="5644" width="10.5703125" style="69" customWidth="1"/>
    <col min="5645" max="5645" width="5.5703125" style="69" customWidth="1"/>
    <col min="5646" max="5646" width="15.5703125" style="69" customWidth="1"/>
    <col min="5647" max="5647" width="6.28515625" style="69" customWidth="1"/>
    <col min="5648" max="5648" width="19" style="69" customWidth="1"/>
    <col min="5649" max="5649" width="8.28515625" style="69" customWidth="1"/>
    <col min="5650" max="5889" width="11.42578125" style="69"/>
    <col min="5890" max="5890" width="13.7109375" style="69" customWidth="1"/>
    <col min="5891" max="5892" width="12" style="69" customWidth="1"/>
    <col min="5893" max="5893" width="3" style="69" bestFit="1" customWidth="1"/>
    <col min="5894" max="5894" width="1.140625" style="69" customWidth="1"/>
    <col min="5895" max="5895" width="3" style="69" bestFit="1" customWidth="1"/>
    <col min="5896" max="5896" width="1.140625" style="69" customWidth="1"/>
    <col min="5897" max="5897" width="3" style="69" customWidth="1"/>
    <col min="5898" max="5898" width="8.7109375" style="69" customWidth="1"/>
    <col min="5899" max="5899" width="7.5703125" style="69" bestFit="1" customWidth="1"/>
    <col min="5900" max="5900" width="10.5703125" style="69" customWidth="1"/>
    <col min="5901" max="5901" width="5.5703125" style="69" customWidth="1"/>
    <col min="5902" max="5902" width="15.5703125" style="69" customWidth="1"/>
    <col min="5903" max="5903" width="6.28515625" style="69" customWidth="1"/>
    <col min="5904" max="5904" width="19" style="69" customWidth="1"/>
    <col min="5905" max="5905" width="8.28515625" style="69" customWidth="1"/>
    <col min="5906" max="6145" width="11.42578125" style="69"/>
    <col min="6146" max="6146" width="13.7109375" style="69" customWidth="1"/>
    <col min="6147" max="6148" width="12" style="69" customWidth="1"/>
    <col min="6149" max="6149" width="3" style="69" bestFit="1" customWidth="1"/>
    <col min="6150" max="6150" width="1.140625" style="69" customWidth="1"/>
    <col min="6151" max="6151" width="3" style="69" bestFit="1" customWidth="1"/>
    <col min="6152" max="6152" width="1.140625" style="69" customWidth="1"/>
    <col min="6153" max="6153" width="3" style="69" customWidth="1"/>
    <col min="6154" max="6154" width="8.7109375" style="69" customWidth="1"/>
    <col min="6155" max="6155" width="7.5703125" style="69" bestFit="1" customWidth="1"/>
    <col min="6156" max="6156" width="10.5703125" style="69" customWidth="1"/>
    <col min="6157" max="6157" width="5.5703125" style="69" customWidth="1"/>
    <col min="6158" max="6158" width="15.5703125" style="69" customWidth="1"/>
    <col min="6159" max="6159" width="6.28515625" style="69" customWidth="1"/>
    <col min="6160" max="6160" width="19" style="69" customWidth="1"/>
    <col min="6161" max="6161" width="8.28515625" style="69" customWidth="1"/>
    <col min="6162" max="6401" width="11.42578125" style="69"/>
    <col min="6402" max="6402" width="13.7109375" style="69" customWidth="1"/>
    <col min="6403" max="6404" width="12" style="69" customWidth="1"/>
    <col min="6405" max="6405" width="3" style="69" bestFit="1" customWidth="1"/>
    <col min="6406" max="6406" width="1.140625" style="69" customWidth="1"/>
    <col min="6407" max="6407" width="3" style="69" bestFit="1" customWidth="1"/>
    <col min="6408" max="6408" width="1.140625" style="69" customWidth="1"/>
    <col min="6409" max="6409" width="3" style="69" customWidth="1"/>
    <col min="6410" max="6410" width="8.7109375" style="69" customWidth="1"/>
    <col min="6411" max="6411" width="7.5703125" style="69" bestFit="1" customWidth="1"/>
    <col min="6412" max="6412" width="10.5703125" style="69" customWidth="1"/>
    <col min="6413" max="6413" width="5.5703125" style="69" customWidth="1"/>
    <col min="6414" max="6414" width="15.5703125" style="69" customWidth="1"/>
    <col min="6415" max="6415" width="6.28515625" style="69" customWidth="1"/>
    <col min="6416" max="6416" width="19" style="69" customWidth="1"/>
    <col min="6417" max="6417" width="8.28515625" style="69" customWidth="1"/>
    <col min="6418" max="6657" width="11.42578125" style="69"/>
    <col min="6658" max="6658" width="13.7109375" style="69" customWidth="1"/>
    <col min="6659" max="6660" width="12" style="69" customWidth="1"/>
    <col min="6661" max="6661" width="3" style="69" bestFit="1" customWidth="1"/>
    <col min="6662" max="6662" width="1.140625" style="69" customWidth="1"/>
    <col min="6663" max="6663" width="3" style="69" bestFit="1" customWidth="1"/>
    <col min="6664" max="6664" width="1.140625" style="69" customWidth="1"/>
    <col min="6665" max="6665" width="3" style="69" customWidth="1"/>
    <col min="6666" max="6666" width="8.7109375" style="69" customWidth="1"/>
    <col min="6667" max="6667" width="7.5703125" style="69" bestFit="1" customWidth="1"/>
    <col min="6668" max="6668" width="10.5703125" style="69" customWidth="1"/>
    <col min="6669" max="6669" width="5.5703125" style="69" customWidth="1"/>
    <col min="6670" max="6670" width="15.5703125" style="69" customWidth="1"/>
    <col min="6671" max="6671" width="6.28515625" style="69" customWidth="1"/>
    <col min="6672" max="6672" width="19" style="69" customWidth="1"/>
    <col min="6673" max="6673" width="8.28515625" style="69" customWidth="1"/>
    <col min="6674" max="6913" width="11.42578125" style="69"/>
    <col min="6914" max="6914" width="13.7109375" style="69" customWidth="1"/>
    <col min="6915" max="6916" width="12" style="69" customWidth="1"/>
    <col min="6917" max="6917" width="3" style="69" bestFit="1" customWidth="1"/>
    <col min="6918" max="6918" width="1.140625" style="69" customWidth="1"/>
    <col min="6919" max="6919" width="3" style="69" bestFit="1" customWidth="1"/>
    <col min="6920" max="6920" width="1.140625" style="69" customWidth="1"/>
    <col min="6921" max="6921" width="3" style="69" customWidth="1"/>
    <col min="6922" max="6922" width="8.7109375" style="69" customWidth="1"/>
    <col min="6923" max="6923" width="7.5703125" style="69" bestFit="1" customWidth="1"/>
    <col min="6924" max="6924" width="10.5703125" style="69" customWidth="1"/>
    <col min="6925" max="6925" width="5.5703125" style="69" customWidth="1"/>
    <col min="6926" max="6926" width="15.5703125" style="69" customWidth="1"/>
    <col min="6927" max="6927" width="6.28515625" style="69" customWidth="1"/>
    <col min="6928" max="6928" width="19" style="69" customWidth="1"/>
    <col min="6929" max="6929" width="8.28515625" style="69" customWidth="1"/>
    <col min="6930" max="7169" width="11.42578125" style="69"/>
    <col min="7170" max="7170" width="13.7109375" style="69" customWidth="1"/>
    <col min="7171" max="7172" width="12" style="69" customWidth="1"/>
    <col min="7173" max="7173" width="3" style="69" bestFit="1" customWidth="1"/>
    <col min="7174" max="7174" width="1.140625" style="69" customWidth="1"/>
    <col min="7175" max="7175" width="3" style="69" bestFit="1" customWidth="1"/>
    <col min="7176" max="7176" width="1.140625" style="69" customWidth="1"/>
    <col min="7177" max="7177" width="3" style="69" customWidth="1"/>
    <col min="7178" max="7178" width="8.7109375" style="69" customWidth="1"/>
    <col min="7179" max="7179" width="7.5703125" style="69" bestFit="1" customWidth="1"/>
    <col min="7180" max="7180" width="10.5703125" style="69" customWidth="1"/>
    <col min="7181" max="7181" width="5.5703125" style="69" customWidth="1"/>
    <col min="7182" max="7182" width="15.5703125" style="69" customWidth="1"/>
    <col min="7183" max="7183" width="6.28515625" style="69" customWidth="1"/>
    <col min="7184" max="7184" width="19" style="69" customWidth="1"/>
    <col min="7185" max="7185" width="8.28515625" style="69" customWidth="1"/>
    <col min="7186" max="7425" width="11.42578125" style="69"/>
    <col min="7426" max="7426" width="13.7109375" style="69" customWidth="1"/>
    <col min="7427" max="7428" width="12" style="69" customWidth="1"/>
    <col min="7429" max="7429" width="3" style="69" bestFit="1" customWidth="1"/>
    <col min="7430" max="7430" width="1.140625" style="69" customWidth="1"/>
    <col min="7431" max="7431" width="3" style="69" bestFit="1" customWidth="1"/>
    <col min="7432" max="7432" width="1.140625" style="69" customWidth="1"/>
    <col min="7433" max="7433" width="3" style="69" customWidth="1"/>
    <col min="7434" max="7434" width="8.7109375" style="69" customWidth="1"/>
    <col min="7435" max="7435" width="7.5703125" style="69" bestFit="1" customWidth="1"/>
    <col min="7436" max="7436" width="10.5703125" style="69" customWidth="1"/>
    <col min="7437" max="7437" width="5.5703125" style="69" customWidth="1"/>
    <col min="7438" max="7438" width="15.5703125" style="69" customWidth="1"/>
    <col min="7439" max="7439" width="6.28515625" style="69" customWidth="1"/>
    <col min="7440" max="7440" width="19" style="69" customWidth="1"/>
    <col min="7441" max="7441" width="8.28515625" style="69" customWidth="1"/>
    <col min="7442" max="7681" width="11.42578125" style="69"/>
    <col min="7682" max="7682" width="13.7109375" style="69" customWidth="1"/>
    <col min="7683" max="7684" width="12" style="69" customWidth="1"/>
    <col min="7685" max="7685" width="3" style="69" bestFit="1" customWidth="1"/>
    <col min="7686" max="7686" width="1.140625" style="69" customWidth="1"/>
    <col min="7687" max="7687" width="3" style="69" bestFit="1" customWidth="1"/>
    <col min="7688" max="7688" width="1.140625" style="69" customWidth="1"/>
    <col min="7689" max="7689" width="3" style="69" customWidth="1"/>
    <col min="7690" max="7690" width="8.7109375" style="69" customWidth="1"/>
    <col min="7691" max="7691" width="7.5703125" style="69" bestFit="1" customWidth="1"/>
    <col min="7692" max="7692" width="10.5703125" style="69" customWidth="1"/>
    <col min="7693" max="7693" width="5.5703125" style="69" customWidth="1"/>
    <col min="7694" max="7694" width="15.5703125" style="69" customWidth="1"/>
    <col min="7695" max="7695" width="6.28515625" style="69" customWidth="1"/>
    <col min="7696" max="7696" width="19" style="69" customWidth="1"/>
    <col min="7697" max="7697" width="8.28515625" style="69" customWidth="1"/>
    <col min="7698" max="7937" width="11.42578125" style="69"/>
    <col min="7938" max="7938" width="13.7109375" style="69" customWidth="1"/>
    <col min="7939" max="7940" width="12" style="69" customWidth="1"/>
    <col min="7941" max="7941" width="3" style="69" bestFit="1" customWidth="1"/>
    <col min="7942" max="7942" width="1.140625" style="69" customWidth="1"/>
    <col min="7943" max="7943" width="3" style="69" bestFit="1" customWidth="1"/>
    <col min="7944" max="7944" width="1.140625" style="69" customWidth="1"/>
    <col min="7945" max="7945" width="3" style="69" customWidth="1"/>
    <col min="7946" max="7946" width="8.7109375" style="69" customWidth="1"/>
    <col min="7947" max="7947" width="7.5703125" style="69" bestFit="1" customWidth="1"/>
    <col min="7948" max="7948" width="10.5703125" style="69" customWidth="1"/>
    <col min="7949" max="7949" width="5.5703125" style="69" customWidth="1"/>
    <col min="7950" max="7950" width="15.5703125" style="69" customWidth="1"/>
    <col min="7951" max="7951" width="6.28515625" style="69" customWidth="1"/>
    <col min="7952" max="7952" width="19" style="69" customWidth="1"/>
    <col min="7953" max="7953" width="8.28515625" style="69" customWidth="1"/>
    <col min="7954" max="8193" width="11.42578125" style="69"/>
    <col min="8194" max="8194" width="13.7109375" style="69" customWidth="1"/>
    <col min="8195" max="8196" width="12" style="69" customWidth="1"/>
    <col min="8197" max="8197" width="3" style="69" bestFit="1" customWidth="1"/>
    <col min="8198" max="8198" width="1.140625" style="69" customWidth="1"/>
    <col min="8199" max="8199" width="3" style="69" bestFit="1" customWidth="1"/>
    <col min="8200" max="8200" width="1.140625" style="69" customWidth="1"/>
    <col min="8201" max="8201" width="3" style="69" customWidth="1"/>
    <col min="8202" max="8202" width="8.7109375" style="69" customWidth="1"/>
    <col min="8203" max="8203" width="7.5703125" style="69" bestFit="1" customWidth="1"/>
    <col min="8204" max="8204" width="10.5703125" style="69" customWidth="1"/>
    <col min="8205" max="8205" width="5.5703125" style="69" customWidth="1"/>
    <col min="8206" max="8206" width="15.5703125" style="69" customWidth="1"/>
    <col min="8207" max="8207" width="6.28515625" style="69" customWidth="1"/>
    <col min="8208" max="8208" width="19" style="69" customWidth="1"/>
    <col min="8209" max="8209" width="8.28515625" style="69" customWidth="1"/>
    <col min="8210" max="8449" width="11.42578125" style="69"/>
    <col min="8450" max="8450" width="13.7109375" style="69" customWidth="1"/>
    <col min="8451" max="8452" width="12" style="69" customWidth="1"/>
    <col min="8453" max="8453" width="3" style="69" bestFit="1" customWidth="1"/>
    <col min="8454" max="8454" width="1.140625" style="69" customWidth="1"/>
    <col min="8455" max="8455" width="3" style="69" bestFit="1" customWidth="1"/>
    <col min="8456" max="8456" width="1.140625" style="69" customWidth="1"/>
    <col min="8457" max="8457" width="3" style="69" customWidth="1"/>
    <col min="8458" max="8458" width="8.7109375" style="69" customWidth="1"/>
    <col min="8459" max="8459" width="7.5703125" style="69" bestFit="1" customWidth="1"/>
    <col min="8460" max="8460" width="10.5703125" style="69" customWidth="1"/>
    <col min="8461" max="8461" width="5.5703125" style="69" customWidth="1"/>
    <col min="8462" max="8462" width="15.5703125" style="69" customWidth="1"/>
    <col min="8463" max="8463" width="6.28515625" style="69" customWidth="1"/>
    <col min="8464" max="8464" width="19" style="69" customWidth="1"/>
    <col min="8465" max="8465" width="8.28515625" style="69" customWidth="1"/>
    <col min="8466" max="8705" width="11.42578125" style="69"/>
    <col min="8706" max="8706" width="13.7109375" style="69" customWidth="1"/>
    <col min="8707" max="8708" width="12" style="69" customWidth="1"/>
    <col min="8709" max="8709" width="3" style="69" bestFit="1" customWidth="1"/>
    <col min="8710" max="8710" width="1.140625" style="69" customWidth="1"/>
    <col min="8711" max="8711" width="3" style="69" bestFit="1" customWidth="1"/>
    <col min="8712" max="8712" width="1.140625" style="69" customWidth="1"/>
    <col min="8713" max="8713" width="3" style="69" customWidth="1"/>
    <col min="8714" max="8714" width="8.7109375" style="69" customWidth="1"/>
    <col min="8715" max="8715" width="7.5703125" style="69" bestFit="1" customWidth="1"/>
    <col min="8716" max="8716" width="10.5703125" style="69" customWidth="1"/>
    <col min="8717" max="8717" width="5.5703125" style="69" customWidth="1"/>
    <col min="8718" max="8718" width="15.5703125" style="69" customWidth="1"/>
    <col min="8719" max="8719" width="6.28515625" style="69" customWidth="1"/>
    <col min="8720" max="8720" width="19" style="69" customWidth="1"/>
    <col min="8721" max="8721" width="8.28515625" style="69" customWidth="1"/>
    <col min="8722" max="8961" width="11.42578125" style="69"/>
    <col min="8962" max="8962" width="13.7109375" style="69" customWidth="1"/>
    <col min="8963" max="8964" width="12" style="69" customWidth="1"/>
    <col min="8965" max="8965" width="3" style="69" bestFit="1" customWidth="1"/>
    <col min="8966" max="8966" width="1.140625" style="69" customWidth="1"/>
    <col min="8967" max="8967" width="3" style="69" bestFit="1" customWidth="1"/>
    <col min="8968" max="8968" width="1.140625" style="69" customWidth="1"/>
    <col min="8969" max="8969" width="3" style="69" customWidth="1"/>
    <col min="8970" max="8970" width="8.7109375" style="69" customWidth="1"/>
    <col min="8971" max="8971" width="7.5703125" style="69" bestFit="1" customWidth="1"/>
    <col min="8972" max="8972" width="10.5703125" style="69" customWidth="1"/>
    <col min="8973" max="8973" width="5.5703125" style="69" customWidth="1"/>
    <col min="8974" max="8974" width="15.5703125" style="69" customWidth="1"/>
    <col min="8975" max="8975" width="6.28515625" style="69" customWidth="1"/>
    <col min="8976" max="8976" width="19" style="69" customWidth="1"/>
    <col min="8977" max="8977" width="8.28515625" style="69" customWidth="1"/>
    <col min="8978" max="9217" width="11.42578125" style="69"/>
    <col min="9218" max="9218" width="13.7109375" style="69" customWidth="1"/>
    <col min="9219" max="9220" width="12" style="69" customWidth="1"/>
    <col min="9221" max="9221" width="3" style="69" bestFit="1" customWidth="1"/>
    <col min="9222" max="9222" width="1.140625" style="69" customWidth="1"/>
    <col min="9223" max="9223" width="3" style="69" bestFit="1" customWidth="1"/>
    <col min="9224" max="9224" width="1.140625" style="69" customWidth="1"/>
    <col min="9225" max="9225" width="3" style="69" customWidth="1"/>
    <col min="9226" max="9226" width="8.7109375" style="69" customWidth="1"/>
    <col min="9227" max="9227" width="7.5703125" style="69" bestFit="1" customWidth="1"/>
    <col min="9228" max="9228" width="10.5703125" style="69" customWidth="1"/>
    <col min="9229" max="9229" width="5.5703125" style="69" customWidth="1"/>
    <col min="9230" max="9230" width="15.5703125" style="69" customWidth="1"/>
    <col min="9231" max="9231" width="6.28515625" style="69" customWidth="1"/>
    <col min="9232" max="9232" width="19" style="69" customWidth="1"/>
    <col min="9233" max="9233" width="8.28515625" style="69" customWidth="1"/>
    <col min="9234" max="9473" width="11.42578125" style="69"/>
    <col min="9474" max="9474" width="13.7109375" style="69" customWidth="1"/>
    <col min="9475" max="9476" width="12" style="69" customWidth="1"/>
    <col min="9477" max="9477" width="3" style="69" bestFit="1" customWidth="1"/>
    <col min="9478" max="9478" width="1.140625" style="69" customWidth="1"/>
    <col min="9479" max="9479" width="3" style="69" bestFit="1" customWidth="1"/>
    <col min="9480" max="9480" width="1.140625" style="69" customWidth="1"/>
    <col min="9481" max="9481" width="3" style="69" customWidth="1"/>
    <col min="9482" max="9482" width="8.7109375" style="69" customWidth="1"/>
    <col min="9483" max="9483" width="7.5703125" style="69" bestFit="1" customWidth="1"/>
    <col min="9484" max="9484" width="10.5703125" style="69" customWidth="1"/>
    <col min="9485" max="9485" width="5.5703125" style="69" customWidth="1"/>
    <col min="9486" max="9486" width="15.5703125" style="69" customWidth="1"/>
    <col min="9487" max="9487" width="6.28515625" style="69" customWidth="1"/>
    <col min="9488" max="9488" width="19" style="69" customWidth="1"/>
    <col min="9489" max="9489" width="8.28515625" style="69" customWidth="1"/>
    <col min="9490" max="9729" width="11.42578125" style="69"/>
    <col min="9730" max="9730" width="13.7109375" style="69" customWidth="1"/>
    <col min="9731" max="9732" width="12" style="69" customWidth="1"/>
    <col min="9733" max="9733" width="3" style="69" bestFit="1" customWidth="1"/>
    <col min="9734" max="9734" width="1.140625" style="69" customWidth="1"/>
    <col min="9735" max="9735" width="3" style="69" bestFit="1" customWidth="1"/>
    <col min="9736" max="9736" width="1.140625" style="69" customWidth="1"/>
    <col min="9737" max="9737" width="3" style="69" customWidth="1"/>
    <col min="9738" max="9738" width="8.7109375" style="69" customWidth="1"/>
    <col min="9739" max="9739" width="7.5703125" style="69" bestFit="1" customWidth="1"/>
    <col min="9740" max="9740" width="10.5703125" style="69" customWidth="1"/>
    <col min="9741" max="9741" width="5.5703125" style="69" customWidth="1"/>
    <col min="9742" max="9742" width="15.5703125" style="69" customWidth="1"/>
    <col min="9743" max="9743" width="6.28515625" style="69" customWidth="1"/>
    <col min="9744" max="9744" width="19" style="69" customWidth="1"/>
    <col min="9745" max="9745" width="8.28515625" style="69" customWidth="1"/>
    <col min="9746" max="9985" width="11.42578125" style="69"/>
    <col min="9986" max="9986" width="13.7109375" style="69" customWidth="1"/>
    <col min="9987" max="9988" width="12" style="69" customWidth="1"/>
    <col min="9989" max="9989" width="3" style="69" bestFit="1" customWidth="1"/>
    <col min="9990" max="9990" width="1.140625" style="69" customWidth="1"/>
    <col min="9991" max="9991" width="3" style="69" bestFit="1" customWidth="1"/>
    <col min="9992" max="9992" width="1.140625" style="69" customWidth="1"/>
    <col min="9993" max="9993" width="3" style="69" customWidth="1"/>
    <col min="9994" max="9994" width="8.7109375" style="69" customWidth="1"/>
    <col min="9995" max="9995" width="7.5703125" style="69" bestFit="1" customWidth="1"/>
    <col min="9996" max="9996" width="10.5703125" style="69" customWidth="1"/>
    <col min="9997" max="9997" width="5.5703125" style="69" customWidth="1"/>
    <col min="9998" max="9998" width="15.5703125" style="69" customWidth="1"/>
    <col min="9999" max="9999" width="6.28515625" style="69" customWidth="1"/>
    <col min="10000" max="10000" width="19" style="69" customWidth="1"/>
    <col min="10001" max="10001" width="8.28515625" style="69" customWidth="1"/>
    <col min="10002" max="10241" width="11.42578125" style="69"/>
    <col min="10242" max="10242" width="13.7109375" style="69" customWidth="1"/>
    <col min="10243" max="10244" width="12" style="69" customWidth="1"/>
    <col min="10245" max="10245" width="3" style="69" bestFit="1" customWidth="1"/>
    <col min="10246" max="10246" width="1.140625" style="69" customWidth="1"/>
    <col min="10247" max="10247" width="3" style="69" bestFit="1" customWidth="1"/>
    <col min="10248" max="10248" width="1.140625" style="69" customWidth="1"/>
    <col min="10249" max="10249" width="3" style="69" customWidth="1"/>
    <col min="10250" max="10250" width="8.7109375" style="69" customWidth="1"/>
    <col min="10251" max="10251" width="7.5703125" style="69" bestFit="1" customWidth="1"/>
    <col min="10252" max="10252" width="10.5703125" style="69" customWidth="1"/>
    <col min="10253" max="10253" width="5.5703125" style="69" customWidth="1"/>
    <col min="10254" max="10254" width="15.5703125" style="69" customWidth="1"/>
    <col min="10255" max="10255" width="6.28515625" style="69" customWidth="1"/>
    <col min="10256" max="10256" width="19" style="69" customWidth="1"/>
    <col min="10257" max="10257" width="8.28515625" style="69" customWidth="1"/>
    <col min="10258" max="10497" width="11.42578125" style="69"/>
    <col min="10498" max="10498" width="13.7109375" style="69" customWidth="1"/>
    <col min="10499" max="10500" width="12" style="69" customWidth="1"/>
    <col min="10501" max="10501" width="3" style="69" bestFit="1" customWidth="1"/>
    <col min="10502" max="10502" width="1.140625" style="69" customWidth="1"/>
    <col min="10503" max="10503" width="3" style="69" bestFit="1" customWidth="1"/>
    <col min="10504" max="10504" width="1.140625" style="69" customWidth="1"/>
    <col min="10505" max="10505" width="3" style="69" customWidth="1"/>
    <col min="10506" max="10506" width="8.7109375" style="69" customWidth="1"/>
    <col min="10507" max="10507" width="7.5703125" style="69" bestFit="1" customWidth="1"/>
    <col min="10508" max="10508" width="10.5703125" style="69" customWidth="1"/>
    <col min="10509" max="10509" width="5.5703125" style="69" customWidth="1"/>
    <col min="10510" max="10510" width="15.5703125" style="69" customWidth="1"/>
    <col min="10511" max="10511" width="6.28515625" style="69" customWidth="1"/>
    <col min="10512" max="10512" width="19" style="69" customWidth="1"/>
    <col min="10513" max="10513" width="8.28515625" style="69" customWidth="1"/>
    <col min="10514" max="10753" width="11.42578125" style="69"/>
    <col min="10754" max="10754" width="13.7109375" style="69" customWidth="1"/>
    <col min="10755" max="10756" width="12" style="69" customWidth="1"/>
    <col min="10757" max="10757" width="3" style="69" bestFit="1" customWidth="1"/>
    <col min="10758" max="10758" width="1.140625" style="69" customWidth="1"/>
    <col min="10759" max="10759" width="3" style="69" bestFit="1" customWidth="1"/>
    <col min="10760" max="10760" width="1.140625" style="69" customWidth="1"/>
    <col min="10761" max="10761" width="3" style="69" customWidth="1"/>
    <col min="10762" max="10762" width="8.7109375" style="69" customWidth="1"/>
    <col min="10763" max="10763" width="7.5703125" style="69" bestFit="1" customWidth="1"/>
    <col min="10764" max="10764" width="10.5703125" style="69" customWidth="1"/>
    <col min="10765" max="10765" width="5.5703125" style="69" customWidth="1"/>
    <col min="10766" max="10766" width="15.5703125" style="69" customWidth="1"/>
    <col min="10767" max="10767" width="6.28515625" style="69" customWidth="1"/>
    <col min="10768" max="10768" width="19" style="69" customWidth="1"/>
    <col min="10769" max="10769" width="8.28515625" style="69" customWidth="1"/>
    <col min="10770" max="11009" width="11.42578125" style="69"/>
    <col min="11010" max="11010" width="13.7109375" style="69" customWidth="1"/>
    <col min="11011" max="11012" width="12" style="69" customWidth="1"/>
    <col min="11013" max="11013" width="3" style="69" bestFit="1" customWidth="1"/>
    <col min="11014" max="11014" width="1.140625" style="69" customWidth="1"/>
    <col min="11015" max="11015" width="3" style="69" bestFit="1" customWidth="1"/>
    <col min="11016" max="11016" width="1.140625" style="69" customWidth="1"/>
    <col min="11017" max="11017" width="3" style="69" customWidth="1"/>
    <col min="11018" max="11018" width="8.7109375" style="69" customWidth="1"/>
    <col min="11019" max="11019" width="7.5703125" style="69" bestFit="1" customWidth="1"/>
    <col min="11020" max="11020" width="10.5703125" style="69" customWidth="1"/>
    <col min="11021" max="11021" width="5.5703125" style="69" customWidth="1"/>
    <col min="11022" max="11022" width="15.5703125" style="69" customWidth="1"/>
    <col min="11023" max="11023" width="6.28515625" style="69" customWidth="1"/>
    <col min="11024" max="11024" width="19" style="69" customWidth="1"/>
    <col min="11025" max="11025" width="8.28515625" style="69" customWidth="1"/>
    <col min="11026" max="11265" width="11.42578125" style="69"/>
    <col min="11266" max="11266" width="13.7109375" style="69" customWidth="1"/>
    <col min="11267" max="11268" width="12" style="69" customWidth="1"/>
    <col min="11269" max="11269" width="3" style="69" bestFit="1" customWidth="1"/>
    <col min="11270" max="11270" width="1.140625" style="69" customWidth="1"/>
    <col min="11271" max="11271" width="3" style="69" bestFit="1" customWidth="1"/>
    <col min="11272" max="11272" width="1.140625" style="69" customWidth="1"/>
    <col min="11273" max="11273" width="3" style="69" customWidth="1"/>
    <col min="11274" max="11274" width="8.7109375" style="69" customWidth="1"/>
    <col min="11275" max="11275" width="7.5703125" style="69" bestFit="1" customWidth="1"/>
    <col min="11276" max="11276" width="10.5703125" style="69" customWidth="1"/>
    <col min="11277" max="11277" width="5.5703125" style="69" customWidth="1"/>
    <col min="11278" max="11278" width="15.5703125" style="69" customWidth="1"/>
    <col min="11279" max="11279" width="6.28515625" style="69" customWidth="1"/>
    <col min="11280" max="11280" width="19" style="69" customWidth="1"/>
    <col min="11281" max="11281" width="8.28515625" style="69" customWidth="1"/>
    <col min="11282" max="11521" width="11.42578125" style="69"/>
    <col min="11522" max="11522" width="13.7109375" style="69" customWidth="1"/>
    <col min="11523" max="11524" width="12" style="69" customWidth="1"/>
    <col min="11525" max="11525" width="3" style="69" bestFit="1" customWidth="1"/>
    <col min="11526" max="11526" width="1.140625" style="69" customWidth="1"/>
    <col min="11527" max="11527" width="3" style="69" bestFit="1" customWidth="1"/>
    <col min="11528" max="11528" width="1.140625" style="69" customWidth="1"/>
    <col min="11529" max="11529" width="3" style="69" customWidth="1"/>
    <col min="11530" max="11530" width="8.7109375" style="69" customWidth="1"/>
    <col min="11531" max="11531" width="7.5703125" style="69" bestFit="1" customWidth="1"/>
    <col min="11532" max="11532" width="10.5703125" style="69" customWidth="1"/>
    <col min="11533" max="11533" width="5.5703125" style="69" customWidth="1"/>
    <col min="11534" max="11534" width="15.5703125" style="69" customWidth="1"/>
    <col min="11535" max="11535" width="6.28515625" style="69" customWidth="1"/>
    <col min="11536" max="11536" width="19" style="69" customWidth="1"/>
    <col min="11537" max="11537" width="8.28515625" style="69" customWidth="1"/>
    <col min="11538" max="11777" width="11.42578125" style="69"/>
    <col min="11778" max="11778" width="13.7109375" style="69" customWidth="1"/>
    <col min="11779" max="11780" width="12" style="69" customWidth="1"/>
    <col min="11781" max="11781" width="3" style="69" bestFit="1" customWidth="1"/>
    <col min="11782" max="11782" width="1.140625" style="69" customWidth="1"/>
    <col min="11783" max="11783" width="3" style="69" bestFit="1" customWidth="1"/>
    <col min="11784" max="11784" width="1.140625" style="69" customWidth="1"/>
    <col min="11785" max="11785" width="3" style="69" customWidth="1"/>
    <col min="11786" max="11786" width="8.7109375" style="69" customWidth="1"/>
    <col min="11787" max="11787" width="7.5703125" style="69" bestFit="1" customWidth="1"/>
    <col min="11788" max="11788" width="10.5703125" style="69" customWidth="1"/>
    <col min="11789" max="11789" width="5.5703125" style="69" customWidth="1"/>
    <col min="11790" max="11790" width="15.5703125" style="69" customWidth="1"/>
    <col min="11791" max="11791" width="6.28515625" style="69" customWidth="1"/>
    <col min="11792" max="11792" width="19" style="69" customWidth="1"/>
    <col min="11793" max="11793" width="8.28515625" style="69" customWidth="1"/>
    <col min="11794" max="12033" width="11.42578125" style="69"/>
    <col min="12034" max="12034" width="13.7109375" style="69" customWidth="1"/>
    <col min="12035" max="12036" width="12" style="69" customWidth="1"/>
    <col min="12037" max="12037" width="3" style="69" bestFit="1" customWidth="1"/>
    <col min="12038" max="12038" width="1.140625" style="69" customWidth="1"/>
    <col min="12039" max="12039" width="3" style="69" bestFit="1" customWidth="1"/>
    <col min="12040" max="12040" width="1.140625" style="69" customWidth="1"/>
    <col min="12041" max="12041" width="3" style="69" customWidth="1"/>
    <col min="12042" max="12042" width="8.7109375" style="69" customWidth="1"/>
    <col min="12043" max="12043" width="7.5703125" style="69" bestFit="1" customWidth="1"/>
    <col min="12044" max="12044" width="10.5703125" style="69" customWidth="1"/>
    <col min="12045" max="12045" width="5.5703125" style="69" customWidth="1"/>
    <col min="12046" max="12046" width="15.5703125" style="69" customWidth="1"/>
    <col min="12047" max="12047" width="6.28515625" style="69" customWidth="1"/>
    <col min="12048" max="12048" width="19" style="69" customWidth="1"/>
    <col min="12049" max="12049" width="8.28515625" style="69" customWidth="1"/>
    <col min="12050" max="12289" width="11.42578125" style="69"/>
    <col min="12290" max="12290" width="13.7109375" style="69" customWidth="1"/>
    <col min="12291" max="12292" width="12" style="69" customWidth="1"/>
    <col min="12293" max="12293" width="3" style="69" bestFit="1" customWidth="1"/>
    <col min="12294" max="12294" width="1.140625" style="69" customWidth="1"/>
    <col min="12295" max="12295" width="3" style="69" bestFit="1" customWidth="1"/>
    <col min="12296" max="12296" width="1.140625" style="69" customWidth="1"/>
    <col min="12297" max="12297" width="3" style="69" customWidth="1"/>
    <col min="12298" max="12298" width="8.7109375" style="69" customWidth="1"/>
    <col min="12299" max="12299" width="7.5703125" style="69" bestFit="1" customWidth="1"/>
    <col min="12300" max="12300" width="10.5703125" style="69" customWidth="1"/>
    <col min="12301" max="12301" width="5.5703125" style="69" customWidth="1"/>
    <col min="12302" max="12302" width="15.5703125" style="69" customWidth="1"/>
    <col min="12303" max="12303" width="6.28515625" style="69" customWidth="1"/>
    <col min="12304" max="12304" width="19" style="69" customWidth="1"/>
    <col min="12305" max="12305" width="8.28515625" style="69" customWidth="1"/>
    <col min="12306" max="12545" width="11.42578125" style="69"/>
    <col min="12546" max="12546" width="13.7109375" style="69" customWidth="1"/>
    <col min="12547" max="12548" width="12" style="69" customWidth="1"/>
    <col min="12549" max="12549" width="3" style="69" bestFit="1" customWidth="1"/>
    <col min="12550" max="12550" width="1.140625" style="69" customWidth="1"/>
    <col min="12551" max="12551" width="3" style="69" bestFit="1" customWidth="1"/>
    <col min="12552" max="12552" width="1.140625" style="69" customWidth="1"/>
    <col min="12553" max="12553" width="3" style="69" customWidth="1"/>
    <col min="12554" max="12554" width="8.7109375" style="69" customWidth="1"/>
    <col min="12555" max="12555" width="7.5703125" style="69" bestFit="1" customWidth="1"/>
    <col min="12556" max="12556" width="10.5703125" style="69" customWidth="1"/>
    <col min="12557" max="12557" width="5.5703125" style="69" customWidth="1"/>
    <col min="12558" max="12558" width="15.5703125" style="69" customWidth="1"/>
    <col min="12559" max="12559" width="6.28515625" style="69" customWidth="1"/>
    <col min="12560" max="12560" width="19" style="69" customWidth="1"/>
    <col min="12561" max="12561" width="8.28515625" style="69" customWidth="1"/>
    <col min="12562" max="12801" width="11.42578125" style="69"/>
    <col min="12802" max="12802" width="13.7109375" style="69" customWidth="1"/>
    <col min="12803" max="12804" width="12" style="69" customWidth="1"/>
    <col min="12805" max="12805" width="3" style="69" bestFit="1" customWidth="1"/>
    <col min="12806" max="12806" width="1.140625" style="69" customWidth="1"/>
    <col min="12807" max="12807" width="3" style="69" bestFit="1" customWidth="1"/>
    <col min="12808" max="12808" width="1.140625" style="69" customWidth="1"/>
    <col min="12809" max="12809" width="3" style="69" customWidth="1"/>
    <col min="12810" max="12810" width="8.7109375" style="69" customWidth="1"/>
    <col min="12811" max="12811" width="7.5703125" style="69" bestFit="1" customWidth="1"/>
    <col min="12812" max="12812" width="10.5703125" style="69" customWidth="1"/>
    <col min="12813" max="12813" width="5.5703125" style="69" customWidth="1"/>
    <col min="12814" max="12814" width="15.5703125" style="69" customWidth="1"/>
    <col min="12815" max="12815" width="6.28515625" style="69" customWidth="1"/>
    <col min="12816" max="12816" width="19" style="69" customWidth="1"/>
    <col min="12817" max="12817" width="8.28515625" style="69" customWidth="1"/>
    <col min="12818" max="13057" width="11.42578125" style="69"/>
    <col min="13058" max="13058" width="13.7109375" style="69" customWidth="1"/>
    <col min="13059" max="13060" width="12" style="69" customWidth="1"/>
    <col min="13061" max="13061" width="3" style="69" bestFit="1" customWidth="1"/>
    <col min="13062" max="13062" width="1.140625" style="69" customWidth="1"/>
    <col min="13063" max="13063" width="3" style="69" bestFit="1" customWidth="1"/>
    <col min="13064" max="13064" width="1.140625" style="69" customWidth="1"/>
    <col min="13065" max="13065" width="3" style="69" customWidth="1"/>
    <col min="13066" max="13066" width="8.7109375" style="69" customWidth="1"/>
    <col min="13067" max="13067" width="7.5703125" style="69" bestFit="1" customWidth="1"/>
    <col min="13068" max="13068" width="10.5703125" style="69" customWidth="1"/>
    <col min="13069" max="13069" width="5.5703125" style="69" customWidth="1"/>
    <col min="13070" max="13070" width="15.5703125" style="69" customWidth="1"/>
    <col min="13071" max="13071" width="6.28515625" style="69" customWidth="1"/>
    <col min="13072" max="13072" width="19" style="69" customWidth="1"/>
    <col min="13073" max="13073" width="8.28515625" style="69" customWidth="1"/>
    <col min="13074" max="13313" width="11.42578125" style="69"/>
    <col min="13314" max="13314" width="13.7109375" style="69" customWidth="1"/>
    <col min="13315" max="13316" width="12" style="69" customWidth="1"/>
    <col min="13317" max="13317" width="3" style="69" bestFit="1" customWidth="1"/>
    <col min="13318" max="13318" width="1.140625" style="69" customWidth="1"/>
    <col min="13319" max="13319" width="3" style="69" bestFit="1" customWidth="1"/>
    <col min="13320" max="13320" width="1.140625" style="69" customWidth="1"/>
    <col min="13321" max="13321" width="3" style="69" customWidth="1"/>
    <col min="13322" max="13322" width="8.7109375" style="69" customWidth="1"/>
    <col min="13323" max="13323" width="7.5703125" style="69" bestFit="1" customWidth="1"/>
    <col min="13324" max="13324" width="10.5703125" style="69" customWidth="1"/>
    <col min="13325" max="13325" width="5.5703125" style="69" customWidth="1"/>
    <col min="13326" max="13326" width="15.5703125" style="69" customWidth="1"/>
    <col min="13327" max="13327" width="6.28515625" style="69" customWidth="1"/>
    <col min="13328" max="13328" width="19" style="69" customWidth="1"/>
    <col min="13329" max="13329" width="8.28515625" style="69" customWidth="1"/>
    <col min="13330" max="13569" width="11.42578125" style="69"/>
    <col min="13570" max="13570" width="13.7109375" style="69" customWidth="1"/>
    <col min="13571" max="13572" width="12" style="69" customWidth="1"/>
    <col min="13573" max="13573" width="3" style="69" bestFit="1" customWidth="1"/>
    <col min="13574" max="13574" width="1.140625" style="69" customWidth="1"/>
    <col min="13575" max="13575" width="3" style="69" bestFit="1" customWidth="1"/>
    <col min="13576" max="13576" width="1.140625" style="69" customWidth="1"/>
    <col min="13577" max="13577" width="3" style="69" customWidth="1"/>
    <col min="13578" max="13578" width="8.7109375" style="69" customWidth="1"/>
    <col min="13579" max="13579" width="7.5703125" style="69" bestFit="1" customWidth="1"/>
    <col min="13580" max="13580" width="10.5703125" style="69" customWidth="1"/>
    <col min="13581" max="13581" width="5.5703125" style="69" customWidth="1"/>
    <col min="13582" max="13582" width="15.5703125" style="69" customWidth="1"/>
    <col min="13583" max="13583" width="6.28515625" style="69" customWidth="1"/>
    <col min="13584" max="13584" width="19" style="69" customWidth="1"/>
    <col min="13585" max="13585" width="8.28515625" style="69" customWidth="1"/>
    <col min="13586" max="13825" width="11.42578125" style="69"/>
    <col min="13826" max="13826" width="13.7109375" style="69" customWidth="1"/>
    <col min="13827" max="13828" width="12" style="69" customWidth="1"/>
    <col min="13829" max="13829" width="3" style="69" bestFit="1" customWidth="1"/>
    <col min="13830" max="13830" width="1.140625" style="69" customWidth="1"/>
    <col min="13831" max="13831" width="3" style="69" bestFit="1" customWidth="1"/>
    <col min="13832" max="13832" width="1.140625" style="69" customWidth="1"/>
    <col min="13833" max="13833" width="3" style="69" customWidth="1"/>
    <col min="13834" max="13834" width="8.7109375" style="69" customWidth="1"/>
    <col min="13835" max="13835" width="7.5703125" style="69" bestFit="1" customWidth="1"/>
    <col min="13836" max="13836" width="10.5703125" style="69" customWidth="1"/>
    <col min="13837" max="13837" width="5.5703125" style="69" customWidth="1"/>
    <col min="13838" max="13838" width="15.5703125" style="69" customWidth="1"/>
    <col min="13839" max="13839" width="6.28515625" style="69" customWidth="1"/>
    <col min="13840" max="13840" width="19" style="69" customWidth="1"/>
    <col min="13841" max="13841" width="8.28515625" style="69" customWidth="1"/>
    <col min="13842" max="14081" width="11.42578125" style="69"/>
    <col min="14082" max="14082" width="13.7109375" style="69" customWidth="1"/>
    <col min="14083" max="14084" width="12" style="69" customWidth="1"/>
    <col min="14085" max="14085" width="3" style="69" bestFit="1" customWidth="1"/>
    <col min="14086" max="14086" width="1.140625" style="69" customWidth="1"/>
    <col min="14087" max="14087" width="3" style="69" bestFit="1" customWidth="1"/>
    <col min="14088" max="14088" width="1.140625" style="69" customWidth="1"/>
    <col min="14089" max="14089" width="3" style="69" customWidth="1"/>
    <col min="14090" max="14090" width="8.7109375" style="69" customWidth="1"/>
    <col min="14091" max="14091" width="7.5703125" style="69" bestFit="1" customWidth="1"/>
    <col min="14092" max="14092" width="10.5703125" style="69" customWidth="1"/>
    <col min="14093" max="14093" width="5.5703125" style="69" customWidth="1"/>
    <col min="14094" max="14094" width="15.5703125" style="69" customWidth="1"/>
    <col min="14095" max="14095" width="6.28515625" style="69" customWidth="1"/>
    <col min="14096" max="14096" width="19" style="69" customWidth="1"/>
    <col min="14097" max="14097" width="8.28515625" style="69" customWidth="1"/>
    <col min="14098" max="14337" width="11.42578125" style="69"/>
    <col min="14338" max="14338" width="13.7109375" style="69" customWidth="1"/>
    <col min="14339" max="14340" width="12" style="69" customWidth="1"/>
    <col min="14341" max="14341" width="3" style="69" bestFit="1" customWidth="1"/>
    <col min="14342" max="14342" width="1.140625" style="69" customWidth="1"/>
    <col min="14343" max="14343" width="3" style="69" bestFit="1" customWidth="1"/>
    <col min="14344" max="14344" width="1.140625" style="69" customWidth="1"/>
    <col min="14345" max="14345" width="3" style="69" customWidth="1"/>
    <col min="14346" max="14346" width="8.7109375" style="69" customWidth="1"/>
    <col min="14347" max="14347" width="7.5703125" style="69" bestFit="1" customWidth="1"/>
    <col min="14348" max="14348" width="10.5703125" style="69" customWidth="1"/>
    <col min="14349" max="14349" width="5.5703125" style="69" customWidth="1"/>
    <col min="14350" max="14350" width="15.5703125" style="69" customWidth="1"/>
    <col min="14351" max="14351" width="6.28515625" style="69" customWidth="1"/>
    <col min="14352" max="14352" width="19" style="69" customWidth="1"/>
    <col min="14353" max="14353" width="8.28515625" style="69" customWidth="1"/>
    <col min="14354" max="14593" width="11.42578125" style="69"/>
    <col min="14594" max="14594" width="13.7109375" style="69" customWidth="1"/>
    <col min="14595" max="14596" width="12" style="69" customWidth="1"/>
    <col min="14597" max="14597" width="3" style="69" bestFit="1" customWidth="1"/>
    <col min="14598" max="14598" width="1.140625" style="69" customWidth="1"/>
    <col min="14599" max="14599" width="3" style="69" bestFit="1" customWidth="1"/>
    <col min="14600" max="14600" width="1.140625" style="69" customWidth="1"/>
    <col min="14601" max="14601" width="3" style="69" customWidth="1"/>
    <col min="14602" max="14602" width="8.7109375" style="69" customWidth="1"/>
    <col min="14603" max="14603" width="7.5703125" style="69" bestFit="1" customWidth="1"/>
    <col min="14604" max="14604" width="10.5703125" style="69" customWidth="1"/>
    <col min="14605" max="14605" width="5.5703125" style="69" customWidth="1"/>
    <col min="14606" max="14606" width="15.5703125" style="69" customWidth="1"/>
    <col min="14607" max="14607" width="6.28515625" style="69" customWidth="1"/>
    <col min="14608" max="14608" width="19" style="69" customWidth="1"/>
    <col min="14609" max="14609" width="8.28515625" style="69" customWidth="1"/>
    <col min="14610" max="14849" width="11.42578125" style="69"/>
    <col min="14850" max="14850" width="13.7109375" style="69" customWidth="1"/>
    <col min="14851" max="14852" width="12" style="69" customWidth="1"/>
    <col min="14853" max="14853" width="3" style="69" bestFit="1" customWidth="1"/>
    <col min="14854" max="14854" width="1.140625" style="69" customWidth="1"/>
    <col min="14855" max="14855" width="3" style="69" bestFit="1" customWidth="1"/>
    <col min="14856" max="14856" width="1.140625" style="69" customWidth="1"/>
    <col min="14857" max="14857" width="3" style="69" customWidth="1"/>
    <col min="14858" max="14858" width="8.7109375" style="69" customWidth="1"/>
    <col min="14859" max="14859" width="7.5703125" style="69" bestFit="1" customWidth="1"/>
    <col min="14860" max="14860" width="10.5703125" style="69" customWidth="1"/>
    <col min="14861" max="14861" width="5.5703125" style="69" customWidth="1"/>
    <col min="14862" max="14862" width="15.5703125" style="69" customWidth="1"/>
    <col min="14863" max="14863" width="6.28515625" style="69" customWidth="1"/>
    <col min="14864" max="14864" width="19" style="69" customWidth="1"/>
    <col min="14865" max="14865" width="8.28515625" style="69" customWidth="1"/>
    <col min="14866" max="15105" width="11.42578125" style="69"/>
    <col min="15106" max="15106" width="13.7109375" style="69" customWidth="1"/>
    <col min="15107" max="15108" width="12" style="69" customWidth="1"/>
    <col min="15109" max="15109" width="3" style="69" bestFit="1" customWidth="1"/>
    <col min="15110" max="15110" width="1.140625" style="69" customWidth="1"/>
    <col min="15111" max="15111" width="3" style="69" bestFit="1" customWidth="1"/>
    <col min="15112" max="15112" width="1.140625" style="69" customWidth="1"/>
    <col min="15113" max="15113" width="3" style="69" customWidth="1"/>
    <col min="15114" max="15114" width="8.7109375" style="69" customWidth="1"/>
    <col min="15115" max="15115" width="7.5703125" style="69" bestFit="1" customWidth="1"/>
    <col min="15116" max="15116" width="10.5703125" style="69" customWidth="1"/>
    <col min="15117" max="15117" width="5.5703125" style="69" customWidth="1"/>
    <col min="15118" max="15118" width="15.5703125" style="69" customWidth="1"/>
    <col min="15119" max="15119" width="6.28515625" style="69" customWidth="1"/>
    <col min="15120" max="15120" width="19" style="69" customWidth="1"/>
    <col min="15121" max="15121" width="8.28515625" style="69" customWidth="1"/>
    <col min="15122" max="15361" width="11.42578125" style="69"/>
    <col min="15362" max="15362" width="13.7109375" style="69" customWidth="1"/>
    <col min="15363" max="15364" width="12" style="69" customWidth="1"/>
    <col min="15365" max="15365" width="3" style="69" bestFit="1" customWidth="1"/>
    <col min="15366" max="15366" width="1.140625" style="69" customWidth="1"/>
    <col min="15367" max="15367" width="3" style="69" bestFit="1" customWidth="1"/>
    <col min="15368" max="15368" width="1.140625" style="69" customWidth="1"/>
    <col min="15369" max="15369" width="3" style="69" customWidth="1"/>
    <col min="15370" max="15370" width="8.7109375" style="69" customWidth="1"/>
    <col min="15371" max="15371" width="7.5703125" style="69" bestFit="1" customWidth="1"/>
    <col min="15372" max="15372" width="10.5703125" style="69" customWidth="1"/>
    <col min="15373" max="15373" width="5.5703125" style="69" customWidth="1"/>
    <col min="15374" max="15374" width="15.5703125" style="69" customWidth="1"/>
    <col min="15375" max="15375" width="6.28515625" style="69" customWidth="1"/>
    <col min="15376" max="15376" width="19" style="69" customWidth="1"/>
    <col min="15377" max="15377" width="8.28515625" style="69" customWidth="1"/>
    <col min="15378" max="15617" width="11.42578125" style="69"/>
    <col min="15618" max="15618" width="13.7109375" style="69" customWidth="1"/>
    <col min="15619" max="15620" width="12" style="69" customWidth="1"/>
    <col min="15621" max="15621" width="3" style="69" bestFit="1" customWidth="1"/>
    <col min="15622" max="15622" width="1.140625" style="69" customWidth="1"/>
    <col min="15623" max="15623" width="3" style="69" bestFit="1" customWidth="1"/>
    <col min="15624" max="15624" width="1.140625" style="69" customWidth="1"/>
    <col min="15625" max="15625" width="3" style="69" customWidth="1"/>
    <col min="15626" max="15626" width="8.7109375" style="69" customWidth="1"/>
    <col min="15627" max="15627" width="7.5703125" style="69" bestFit="1" customWidth="1"/>
    <col min="15628" max="15628" width="10.5703125" style="69" customWidth="1"/>
    <col min="15629" max="15629" width="5.5703125" style="69" customWidth="1"/>
    <col min="15630" max="15630" width="15.5703125" style="69" customWidth="1"/>
    <col min="15631" max="15631" width="6.28515625" style="69" customWidth="1"/>
    <col min="15632" max="15632" width="19" style="69" customWidth="1"/>
    <col min="15633" max="15633" width="8.28515625" style="69" customWidth="1"/>
    <col min="15634" max="15873" width="11.42578125" style="69"/>
    <col min="15874" max="15874" width="13.7109375" style="69" customWidth="1"/>
    <col min="15875" max="15876" width="12" style="69" customWidth="1"/>
    <col min="15877" max="15877" width="3" style="69" bestFit="1" customWidth="1"/>
    <col min="15878" max="15878" width="1.140625" style="69" customWidth="1"/>
    <col min="15879" max="15879" width="3" style="69" bestFit="1" customWidth="1"/>
    <col min="15880" max="15880" width="1.140625" style="69" customWidth="1"/>
    <col min="15881" max="15881" width="3" style="69" customWidth="1"/>
    <col min="15882" max="15882" width="8.7109375" style="69" customWidth="1"/>
    <col min="15883" max="15883" width="7.5703125" style="69" bestFit="1" customWidth="1"/>
    <col min="15884" max="15884" width="10.5703125" style="69" customWidth="1"/>
    <col min="15885" max="15885" width="5.5703125" style="69" customWidth="1"/>
    <col min="15886" max="15886" width="15.5703125" style="69" customWidth="1"/>
    <col min="15887" max="15887" width="6.28515625" style="69" customWidth="1"/>
    <col min="15888" max="15888" width="19" style="69" customWidth="1"/>
    <col min="15889" max="15889" width="8.28515625" style="69" customWidth="1"/>
    <col min="15890" max="16129" width="11.42578125" style="69"/>
    <col min="16130" max="16130" width="13.7109375" style="69" customWidth="1"/>
    <col min="16131" max="16132" width="12" style="69" customWidth="1"/>
    <col min="16133" max="16133" width="3" style="69" bestFit="1" customWidth="1"/>
    <col min="16134" max="16134" width="1.140625" style="69" customWidth="1"/>
    <col min="16135" max="16135" width="3" style="69" bestFit="1" customWidth="1"/>
    <col min="16136" max="16136" width="1.140625" style="69" customWidth="1"/>
    <col min="16137" max="16137" width="3" style="69" customWidth="1"/>
    <col min="16138" max="16138" width="8.7109375" style="69" customWidth="1"/>
    <col min="16139" max="16139" width="7.5703125" style="69" bestFit="1" customWidth="1"/>
    <col min="16140" max="16140" width="10.5703125" style="69" customWidth="1"/>
    <col min="16141" max="16141" width="5.5703125" style="69" customWidth="1"/>
    <col min="16142" max="16142" width="15.5703125" style="69" customWidth="1"/>
    <col min="16143" max="16143" width="6.28515625" style="69" customWidth="1"/>
    <col min="16144" max="16144" width="19" style="69" customWidth="1"/>
    <col min="16145" max="16145" width="8.28515625" style="69" customWidth="1"/>
    <col min="16146" max="16384" width="11.42578125" style="69"/>
  </cols>
  <sheetData>
    <row r="1" spans="1:17" ht="69.95" customHeight="1" x14ac:dyDescent="0.2">
      <c r="A1" s="65"/>
      <c r="B1" s="66"/>
      <c r="C1" s="66"/>
      <c r="D1" s="66"/>
      <c r="E1" s="65"/>
      <c r="F1" s="65"/>
      <c r="G1" s="65"/>
      <c r="H1" s="65"/>
      <c r="I1" s="65"/>
      <c r="J1" s="66"/>
      <c r="K1" s="67"/>
      <c r="L1" s="68"/>
    </row>
    <row r="2" spans="1:17" s="74" customFormat="1" ht="18" x14ac:dyDescent="0.25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3"/>
      <c r="N2" s="73"/>
      <c r="O2" s="73"/>
      <c r="P2" s="73"/>
      <c r="Q2" s="73"/>
    </row>
    <row r="3" spans="1:17" ht="3" customHeight="1" x14ac:dyDescent="0.25">
      <c r="A3" s="73"/>
      <c r="B3" s="75"/>
      <c r="C3" s="75"/>
      <c r="D3" s="75"/>
      <c r="E3" s="73"/>
      <c r="F3" s="73"/>
      <c r="G3" s="73"/>
      <c r="H3" s="73"/>
      <c r="I3" s="73"/>
      <c r="J3" s="75"/>
      <c r="K3" s="76"/>
      <c r="L3" s="75"/>
      <c r="M3" s="73"/>
      <c r="N3" s="73"/>
      <c r="O3" s="73"/>
      <c r="P3" s="73"/>
      <c r="Q3" s="73"/>
    </row>
    <row r="4" spans="1:17" ht="18.75" x14ac:dyDescent="0.3">
      <c r="A4" s="77" t="s">
        <v>27</v>
      </c>
      <c r="B4" s="78"/>
      <c r="C4" s="79"/>
      <c r="D4" s="79"/>
      <c r="E4" s="80"/>
      <c r="F4" s="80"/>
      <c r="G4" s="80"/>
      <c r="H4" s="80"/>
      <c r="I4" s="80"/>
      <c r="J4" s="79"/>
      <c r="L4" s="82"/>
      <c r="O4" s="69"/>
      <c r="P4" s="69"/>
    </row>
    <row r="5" spans="1:17" s="74" customFormat="1" ht="15" x14ac:dyDescent="0.2">
      <c r="A5" s="83" t="s">
        <v>28</v>
      </c>
      <c r="B5" s="84"/>
      <c r="C5" s="85"/>
      <c r="D5" s="85"/>
      <c r="E5" s="86"/>
      <c r="F5" s="86"/>
      <c r="G5" s="86"/>
      <c r="H5" s="86"/>
      <c r="I5" s="86"/>
      <c r="J5" s="85"/>
      <c r="K5" s="87"/>
      <c r="L5" s="88"/>
    </row>
    <row r="6" spans="1:17" s="74" customFormat="1" ht="15" x14ac:dyDescent="0.2">
      <c r="A6" s="83" t="s">
        <v>29</v>
      </c>
      <c r="B6" s="84"/>
      <c r="C6" s="85"/>
      <c r="D6" s="85"/>
      <c r="E6" s="86"/>
      <c r="F6" s="86"/>
      <c r="G6" s="86"/>
      <c r="H6" s="86"/>
      <c r="I6" s="86"/>
      <c r="J6" s="85"/>
      <c r="K6" s="87"/>
      <c r="L6" s="88"/>
    </row>
    <row r="7" spans="1:17" ht="3" customHeight="1" x14ac:dyDescent="0.2">
      <c r="A7" s="89"/>
      <c r="B7" s="79"/>
      <c r="C7" s="79"/>
      <c r="D7" s="79"/>
      <c r="E7" s="80"/>
      <c r="F7" s="80"/>
      <c r="G7" s="80"/>
      <c r="H7" s="80"/>
      <c r="I7" s="80"/>
      <c r="J7" s="79"/>
      <c r="L7" s="82"/>
      <c r="O7" s="69"/>
      <c r="P7" s="69"/>
    </row>
    <row r="8" spans="1:17" x14ac:dyDescent="0.2">
      <c r="A8" s="90"/>
      <c r="B8" s="91"/>
      <c r="C8" s="92"/>
      <c r="D8" s="92"/>
      <c r="E8" s="93"/>
      <c r="F8" s="94"/>
      <c r="G8" s="94" t="s">
        <v>30</v>
      </c>
      <c r="H8" s="94"/>
      <c r="I8" s="95"/>
      <c r="J8" s="92"/>
      <c r="K8" s="96"/>
      <c r="L8" s="97" t="s">
        <v>31</v>
      </c>
      <c r="O8" s="69"/>
      <c r="P8" s="69"/>
    </row>
    <row r="9" spans="1:17" s="106" customFormat="1" ht="15" customHeight="1" x14ac:dyDescent="0.2">
      <c r="A9" s="98"/>
      <c r="B9" s="99"/>
      <c r="C9" s="100"/>
      <c r="D9" s="100"/>
      <c r="E9" s="101"/>
      <c r="F9" s="102"/>
      <c r="G9" s="102" t="s">
        <v>32</v>
      </c>
      <c r="H9" s="102"/>
      <c r="I9" s="103"/>
      <c r="J9" s="100"/>
      <c r="K9" s="104"/>
      <c r="L9" s="105" t="s">
        <v>33</v>
      </c>
    </row>
    <row r="10" spans="1:17" x14ac:dyDescent="0.2">
      <c r="A10" s="107" t="s">
        <v>34</v>
      </c>
      <c r="B10" s="108" t="s">
        <v>35</v>
      </c>
      <c r="C10" s="108" t="s">
        <v>36</v>
      </c>
      <c r="D10" s="108" t="s">
        <v>37</v>
      </c>
      <c r="E10" s="109" t="s">
        <v>38</v>
      </c>
      <c r="F10" s="110"/>
      <c r="G10" s="110"/>
      <c r="H10" s="110"/>
      <c r="I10" s="111"/>
      <c r="J10" s="112" t="s">
        <v>38</v>
      </c>
      <c r="K10" s="113" t="s">
        <v>39</v>
      </c>
      <c r="L10" s="114" t="s">
        <v>40</v>
      </c>
      <c r="O10" s="69"/>
      <c r="P10" s="69"/>
    </row>
    <row r="11" spans="1:17" x14ac:dyDescent="0.2">
      <c r="A11" s="115">
        <v>50</v>
      </c>
      <c r="B11" s="116">
        <v>8.0556900000000002</v>
      </c>
      <c r="C11" s="117">
        <v>1300</v>
      </c>
      <c r="D11" s="118">
        <v>2.5</v>
      </c>
      <c r="E11" s="275">
        <v>6.49</v>
      </c>
      <c r="F11" s="276"/>
      <c r="G11" s="276"/>
      <c r="H11" s="276"/>
      <c r="I11" s="277"/>
      <c r="J11" s="118"/>
      <c r="K11" s="119" t="s">
        <v>41</v>
      </c>
      <c r="L11" s="120">
        <f t="shared" ref="L11:L17" si="0">INT(B11*((C11-100*E11)/100)^D11)</f>
        <v>871</v>
      </c>
      <c r="O11" s="69"/>
      <c r="P11" s="69"/>
    </row>
    <row r="12" spans="1:17" x14ac:dyDescent="0.2">
      <c r="A12" s="115">
        <v>60</v>
      </c>
      <c r="B12" s="116">
        <v>6.3089500000000003</v>
      </c>
      <c r="C12" s="117">
        <v>1460</v>
      </c>
      <c r="D12" s="118">
        <v>2.5</v>
      </c>
      <c r="E12" s="275">
        <v>7.42</v>
      </c>
      <c r="F12" s="276"/>
      <c r="G12" s="276"/>
      <c r="H12" s="276"/>
      <c r="I12" s="277"/>
      <c r="J12" s="118"/>
      <c r="K12" s="119" t="s">
        <v>41</v>
      </c>
      <c r="L12" s="120">
        <f t="shared" si="0"/>
        <v>871</v>
      </c>
      <c r="O12" s="69"/>
      <c r="P12" s="69"/>
    </row>
    <row r="13" spans="1:17" x14ac:dyDescent="0.2">
      <c r="A13" s="115">
        <v>80</v>
      </c>
      <c r="B13" s="116">
        <v>3.80423</v>
      </c>
      <c r="C13" s="117">
        <v>1820</v>
      </c>
      <c r="D13" s="118">
        <v>2.5</v>
      </c>
      <c r="E13" s="275">
        <v>12</v>
      </c>
      <c r="F13" s="276"/>
      <c r="G13" s="276"/>
      <c r="H13" s="276"/>
      <c r="I13" s="277"/>
      <c r="J13" s="118"/>
      <c r="K13" s="119" t="s">
        <v>41</v>
      </c>
      <c r="L13" s="120">
        <f t="shared" si="0"/>
        <v>364</v>
      </c>
      <c r="O13" s="69"/>
      <c r="P13" s="69"/>
    </row>
    <row r="14" spans="1:17" x14ac:dyDescent="0.2">
      <c r="A14" s="115">
        <v>100</v>
      </c>
      <c r="B14" s="121">
        <v>7.0803029999999998</v>
      </c>
      <c r="C14" s="122">
        <v>2150</v>
      </c>
      <c r="D14" s="123">
        <v>2.1</v>
      </c>
      <c r="E14" s="275">
        <v>11.61</v>
      </c>
      <c r="F14" s="276"/>
      <c r="G14" s="276"/>
      <c r="H14" s="276"/>
      <c r="I14" s="277"/>
      <c r="J14" s="123"/>
      <c r="K14" s="119" t="s">
        <v>41</v>
      </c>
      <c r="L14" s="120">
        <f t="shared" si="0"/>
        <v>870</v>
      </c>
      <c r="O14" s="69"/>
      <c r="P14" s="69"/>
    </row>
    <row r="15" spans="1:17" x14ac:dyDescent="0.2">
      <c r="A15" s="115">
        <v>200</v>
      </c>
      <c r="B15" s="121">
        <v>1.31532</v>
      </c>
      <c r="C15" s="122">
        <v>4567</v>
      </c>
      <c r="D15" s="123">
        <v>2.1</v>
      </c>
      <c r="E15" s="275">
        <v>23.63</v>
      </c>
      <c r="F15" s="276"/>
      <c r="G15" s="276"/>
      <c r="H15" s="276"/>
      <c r="I15" s="277"/>
      <c r="J15" s="123"/>
      <c r="K15" s="119" t="s">
        <v>41</v>
      </c>
      <c r="L15" s="120">
        <f t="shared" si="0"/>
        <v>870</v>
      </c>
      <c r="O15" s="69"/>
      <c r="P15" s="69"/>
    </row>
    <row r="16" spans="1:17" x14ac:dyDescent="0.2">
      <c r="A16" s="115">
        <v>300</v>
      </c>
      <c r="B16" s="121">
        <v>0.49267100000000003</v>
      </c>
      <c r="C16" s="122">
        <v>7295</v>
      </c>
      <c r="D16" s="123">
        <v>2.1</v>
      </c>
      <c r="E16" s="275">
        <v>37.770000000000003</v>
      </c>
      <c r="F16" s="276"/>
      <c r="G16" s="276"/>
      <c r="H16" s="276"/>
      <c r="I16" s="277"/>
      <c r="J16" s="123"/>
      <c r="K16" s="119" t="s">
        <v>41</v>
      </c>
      <c r="L16" s="120">
        <f t="shared" si="0"/>
        <v>870</v>
      </c>
      <c r="O16" s="69"/>
      <c r="P16" s="69"/>
    </row>
    <row r="17" spans="1:16" x14ac:dyDescent="0.2">
      <c r="A17" s="124">
        <v>400</v>
      </c>
      <c r="B17" s="125">
        <v>0.249724</v>
      </c>
      <c r="C17" s="125">
        <v>10082</v>
      </c>
      <c r="D17" s="125">
        <v>2.1</v>
      </c>
      <c r="E17" s="275">
        <v>52.21</v>
      </c>
      <c r="F17" s="276"/>
      <c r="G17" s="276"/>
      <c r="H17" s="276"/>
      <c r="I17" s="277"/>
      <c r="J17" s="125"/>
      <c r="K17" s="126" t="s">
        <v>41</v>
      </c>
      <c r="L17" s="120">
        <f t="shared" si="0"/>
        <v>870</v>
      </c>
      <c r="O17" s="69"/>
      <c r="P17" s="69"/>
    </row>
    <row r="18" spans="1:16" x14ac:dyDescent="0.2">
      <c r="A18" s="115">
        <v>600</v>
      </c>
      <c r="B18" s="121">
        <v>8.6374999999999993E-2</v>
      </c>
      <c r="C18" s="122">
        <v>16833</v>
      </c>
      <c r="D18" s="123">
        <v>2.1</v>
      </c>
      <c r="E18" s="127">
        <v>1</v>
      </c>
      <c r="F18" s="128" t="s">
        <v>8</v>
      </c>
      <c r="G18" s="127">
        <v>27</v>
      </c>
      <c r="H18" s="128" t="s">
        <v>42</v>
      </c>
      <c r="I18" s="127">
        <v>74</v>
      </c>
      <c r="J18" s="123">
        <f t="shared" ref="J18:J25" si="1">(6000*E18)+(100*G18)+I18</f>
        <v>8774</v>
      </c>
      <c r="K18" s="119" t="s">
        <v>41</v>
      </c>
      <c r="L18" s="120">
        <f>INT(B18*((C18-J18)/100)^D18)</f>
        <v>870</v>
      </c>
      <c r="O18" s="69"/>
      <c r="P18" s="69"/>
    </row>
    <row r="19" spans="1:16" x14ac:dyDescent="0.2">
      <c r="A19" s="115">
        <v>800</v>
      </c>
      <c r="B19" s="121">
        <v>4.2083000000000002E-2</v>
      </c>
      <c r="C19" s="122">
        <v>23537</v>
      </c>
      <c r="D19" s="123">
        <v>2.1</v>
      </c>
      <c r="E19" s="127">
        <v>2</v>
      </c>
      <c r="F19" s="128" t="s">
        <v>8</v>
      </c>
      <c r="G19" s="127">
        <v>1</v>
      </c>
      <c r="H19" s="128" t="s">
        <v>42</v>
      </c>
      <c r="I19" s="127">
        <v>87</v>
      </c>
      <c r="J19" s="123">
        <f t="shared" si="1"/>
        <v>12187</v>
      </c>
      <c r="K19" s="119" t="s">
        <v>41</v>
      </c>
      <c r="L19" s="120">
        <f t="shared" ref="L19:L25" si="2">INT(B19*((C19-J19)/100)^D19)</f>
        <v>870</v>
      </c>
      <c r="O19" s="69"/>
      <c r="P19" s="69"/>
    </row>
    <row r="20" spans="1:16" x14ac:dyDescent="0.2">
      <c r="A20" s="115">
        <v>1000</v>
      </c>
      <c r="B20" s="121">
        <f>0.0068251/4</f>
        <v>1.7062749999999999E-3</v>
      </c>
      <c r="C20" s="122">
        <v>47581</v>
      </c>
      <c r="D20" s="123">
        <v>2.2999999999999998</v>
      </c>
      <c r="E20" s="127">
        <v>3</v>
      </c>
      <c r="F20" s="128" t="s">
        <v>8</v>
      </c>
      <c r="G20" s="127">
        <v>39</v>
      </c>
      <c r="H20" s="128" t="s">
        <v>42</v>
      </c>
      <c r="I20" s="127">
        <v>94</v>
      </c>
      <c r="J20" s="123">
        <f t="shared" si="1"/>
        <v>21994</v>
      </c>
      <c r="K20" s="119" t="s">
        <v>41</v>
      </c>
      <c r="L20" s="120">
        <f t="shared" si="2"/>
        <v>589</v>
      </c>
      <c r="O20" s="69"/>
      <c r="P20" s="69"/>
    </row>
    <row r="21" spans="1:16" x14ac:dyDescent="0.2">
      <c r="A21" s="115">
        <v>1500</v>
      </c>
      <c r="B21" s="121">
        <v>2.4383999999999999E-3</v>
      </c>
      <c r="C21" s="122">
        <v>50965</v>
      </c>
      <c r="D21" s="123">
        <v>2.2999999999999998</v>
      </c>
      <c r="E21" s="127">
        <v>4</v>
      </c>
      <c r="F21" s="128" t="s">
        <v>8</v>
      </c>
      <c r="G21" s="127">
        <v>10</v>
      </c>
      <c r="H21" s="128" t="s">
        <v>42</v>
      </c>
      <c r="I21" s="127">
        <v>17</v>
      </c>
      <c r="J21" s="123">
        <f t="shared" si="1"/>
        <v>25017</v>
      </c>
      <c r="K21" s="119" t="s">
        <v>41</v>
      </c>
      <c r="L21" s="120">
        <f t="shared" si="2"/>
        <v>870</v>
      </c>
      <c r="O21" s="69"/>
      <c r="P21" s="69"/>
    </row>
    <row r="22" spans="1:16" x14ac:dyDescent="0.2">
      <c r="A22" s="115">
        <v>2000</v>
      </c>
      <c r="B22" s="121">
        <v>1.1358E-3</v>
      </c>
      <c r="C22" s="122">
        <v>71036</v>
      </c>
      <c r="D22" s="123">
        <v>2.2999999999999998</v>
      </c>
      <c r="E22" s="127">
        <v>5</v>
      </c>
      <c r="F22" s="128" t="s">
        <v>8</v>
      </c>
      <c r="G22" s="127">
        <v>48</v>
      </c>
      <c r="H22" s="128" t="s">
        <v>42</v>
      </c>
      <c r="I22" s="127">
        <v>65</v>
      </c>
      <c r="J22" s="123">
        <f t="shared" si="1"/>
        <v>34865</v>
      </c>
      <c r="K22" s="119" t="s">
        <v>41</v>
      </c>
      <c r="L22" s="120">
        <f t="shared" si="2"/>
        <v>870</v>
      </c>
      <c r="O22" s="69"/>
      <c r="P22" s="69"/>
    </row>
    <row r="23" spans="1:16" x14ac:dyDescent="0.2">
      <c r="A23" s="115">
        <v>3000</v>
      </c>
      <c r="B23" s="121">
        <v>4.1503999999999998E-4</v>
      </c>
      <c r="C23" s="122">
        <v>110024</v>
      </c>
      <c r="D23" s="123">
        <v>2.2999999999999998</v>
      </c>
      <c r="E23" s="127">
        <v>8</v>
      </c>
      <c r="F23" s="128" t="s">
        <v>8</v>
      </c>
      <c r="G23" s="127">
        <v>59</v>
      </c>
      <c r="H23" s="128" t="s">
        <v>42</v>
      </c>
      <c r="I23" s="127">
        <v>90</v>
      </c>
      <c r="J23" s="123">
        <f t="shared" si="1"/>
        <v>53990</v>
      </c>
      <c r="K23" s="119" t="s">
        <v>41</v>
      </c>
      <c r="L23" s="120">
        <f t="shared" si="2"/>
        <v>870</v>
      </c>
      <c r="O23" s="69"/>
      <c r="P23" s="69"/>
    </row>
    <row r="24" spans="1:16" x14ac:dyDescent="0.2">
      <c r="A24" s="115">
        <v>5000</v>
      </c>
      <c r="B24" s="121">
        <v>1.1812E-4</v>
      </c>
      <c r="C24" s="122">
        <v>189996</v>
      </c>
      <c r="D24" s="123">
        <v>2.2999999999999998</v>
      </c>
      <c r="E24" s="127">
        <v>15</v>
      </c>
      <c r="F24" s="128" t="s">
        <v>8</v>
      </c>
      <c r="G24" s="127">
        <v>32</v>
      </c>
      <c r="H24" s="128" t="s">
        <v>42</v>
      </c>
      <c r="I24" s="127">
        <v>26</v>
      </c>
      <c r="J24" s="123">
        <f t="shared" si="1"/>
        <v>93226</v>
      </c>
      <c r="K24" s="119" t="s">
        <v>41</v>
      </c>
      <c r="L24" s="120">
        <f t="shared" si="2"/>
        <v>870</v>
      </c>
      <c r="O24" s="69"/>
      <c r="P24" s="69"/>
    </row>
    <row r="25" spans="1:16" x14ac:dyDescent="0.2">
      <c r="A25" s="129">
        <v>10000</v>
      </c>
      <c r="B25" s="121">
        <v>2.1844E-5</v>
      </c>
      <c r="C25" s="122">
        <v>395879</v>
      </c>
      <c r="D25" s="123">
        <v>2.2999999999999998</v>
      </c>
      <c r="E25" s="127">
        <v>32</v>
      </c>
      <c r="F25" s="128" t="s">
        <v>8</v>
      </c>
      <c r="G25" s="127">
        <v>23</v>
      </c>
      <c r="H25" s="128" t="s">
        <v>42</v>
      </c>
      <c r="I25" s="127">
        <v>7</v>
      </c>
      <c r="J25" s="123">
        <f t="shared" si="1"/>
        <v>194307</v>
      </c>
      <c r="K25" s="119" t="s">
        <v>41</v>
      </c>
      <c r="L25" s="120">
        <f t="shared" si="2"/>
        <v>870</v>
      </c>
      <c r="O25" s="69"/>
      <c r="P25" s="69"/>
    </row>
    <row r="26" spans="1:16" x14ac:dyDescent="0.2">
      <c r="A26" s="115" t="s">
        <v>43</v>
      </c>
      <c r="B26" s="121">
        <v>14.460127999999999</v>
      </c>
      <c r="C26" s="122">
        <v>1459</v>
      </c>
      <c r="D26" s="123">
        <v>2.1</v>
      </c>
      <c r="E26" s="275">
        <v>7.55</v>
      </c>
      <c r="F26" s="276"/>
      <c r="G26" s="276"/>
      <c r="H26" s="276"/>
      <c r="I26" s="277"/>
      <c r="J26" s="123"/>
      <c r="K26" s="119" t="s">
        <v>41</v>
      </c>
      <c r="L26" s="120">
        <f>INT(B26*((C26-100*E26)/100)^D26)</f>
        <v>871</v>
      </c>
      <c r="O26" s="69"/>
      <c r="P26" s="69"/>
    </row>
    <row r="27" spans="1:16" x14ac:dyDescent="0.2">
      <c r="A27" s="115" t="s">
        <v>44</v>
      </c>
      <c r="B27" s="121">
        <v>10.294836999999999</v>
      </c>
      <c r="C27" s="122">
        <v>1715</v>
      </c>
      <c r="D27" s="123">
        <v>2.1</v>
      </c>
      <c r="E27" s="275">
        <v>8.8699999999999992</v>
      </c>
      <c r="F27" s="276"/>
      <c r="G27" s="276"/>
      <c r="H27" s="276"/>
      <c r="I27" s="277"/>
      <c r="J27" s="123"/>
      <c r="K27" s="119" t="s">
        <v>41</v>
      </c>
      <c r="L27" s="120">
        <f t="shared" ref="L27:L32" si="3">INT(B27*((C27-100*E27)/100)^D27)</f>
        <v>871</v>
      </c>
      <c r="O27" s="69"/>
      <c r="P27" s="69"/>
    </row>
    <row r="28" spans="1:16" x14ac:dyDescent="0.2">
      <c r="A28" s="115" t="s">
        <v>45</v>
      </c>
      <c r="B28" s="121">
        <v>5.9259279999999999</v>
      </c>
      <c r="C28" s="122">
        <v>2231</v>
      </c>
      <c r="D28" s="123">
        <v>2.1</v>
      </c>
      <c r="E28" s="275">
        <v>11.55</v>
      </c>
      <c r="F28" s="276"/>
      <c r="G28" s="276"/>
      <c r="H28" s="276"/>
      <c r="I28" s="277"/>
      <c r="J28" s="123"/>
      <c r="K28" s="119" t="s">
        <v>41</v>
      </c>
      <c r="L28" s="120">
        <f t="shared" si="3"/>
        <v>870</v>
      </c>
      <c r="O28" s="69"/>
      <c r="P28" s="69"/>
    </row>
    <row r="29" spans="1:16" x14ac:dyDescent="0.2">
      <c r="A29" s="115" t="s">
        <v>46</v>
      </c>
      <c r="B29" s="121">
        <v>3.8284400000000001</v>
      </c>
      <c r="C29" s="122">
        <v>2747</v>
      </c>
      <c r="D29" s="123">
        <v>2.1</v>
      </c>
      <c r="E29" s="275">
        <v>14.7</v>
      </c>
      <c r="F29" s="276"/>
      <c r="G29" s="276"/>
      <c r="H29" s="276"/>
      <c r="I29" s="277"/>
      <c r="J29" s="123"/>
      <c r="K29" s="119" t="s">
        <v>41</v>
      </c>
      <c r="L29" s="120">
        <f t="shared" si="3"/>
        <v>805</v>
      </c>
      <c r="O29" s="69"/>
      <c r="P29" s="69"/>
    </row>
    <row r="30" spans="1:16" x14ac:dyDescent="0.2">
      <c r="A30" s="115" t="s">
        <v>47</v>
      </c>
      <c r="B30" s="121">
        <v>3.1746729999999999</v>
      </c>
      <c r="C30" s="122">
        <v>3003</v>
      </c>
      <c r="D30" s="123">
        <v>2.1</v>
      </c>
      <c r="E30" s="275">
        <v>15.54</v>
      </c>
      <c r="F30" s="276"/>
      <c r="G30" s="276"/>
      <c r="H30" s="276"/>
      <c r="I30" s="277"/>
      <c r="J30" s="123"/>
      <c r="K30" s="119" t="s">
        <v>41</v>
      </c>
      <c r="L30" s="120">
        <f t="shared" si="3"/>
        <v>870</v>
      </c>
      <c r="O30" s="69"/>
      <c r="P30" s="69"/>
    </row>
    <row r="31" spans="1:16" x14ac:dyDescent="0.2">
      <c r="A31" s="115" t="s">
        <v>48</v>
      </c>
      <c r="B31" s="121">
        <v>0.36473100000000003</v>
      </c>
      <c r="C31" s="122">
        <v>8190</v>
      </c>
      <c r="D31" s="123">
        <v>2.1</v>
      </c>
      <c r="E31" s="275">
        <v>41.31</v>
      </c>
      <c r="F31" s="276"/>
      <c r="G31" s="276"/>
      <c r="H31" s="276"/>
      <c r="I31" s="277"/>
      <c r="J31" s="123"/>
      <c r="K31" s="119" t="s">
        <v>41</v>
      </c>
      <c r="L31" s="120">
        <f t="shared" si="3"/>
        <v>870</v>
      </c>
      <c r="O31" s="69"/>
      <c r="P31" s="69"/>
    </row>
    <row r="32" spans="1:16" x14ac:dyDescent="0.2">
      <c r="A32" s="115" t="s">
        <v>49</v>
      </c>
      <c r="B32" s="121">
        <v>0.21123700000000001</v>
      </c>
      <c r="C32" s="122">
        <v>10921</v>
      </c>
      <c r="D32" s="123">
        <v>2.1</v>
      </c>
      <c r="E32" s="275">
        <v>56.57</v>
      </c>
      <c r="F32" s="276"/>
      <c r="G32" s="276"/>
      <c r="H32" s="276"/>
      <c r="I32" s="277"/>
      <c r="J32" s="123"/>
      <c r="K32" s="119" t="s">
        <v>41</v>
      </c>
      <c r="L32" s="120">
        <f t="shared" si="3"/>
        <v>870</v>
      </c>
      <c r="O32" s="69"/>
      <c r="P32" s="69"/>
    </row>
    <row r="33" spans="1:16" x14ac:dyDescent="0.2">
      <c r="A33" s="115" t="s">
        <v>50</v>
      </c>
      <c r="B33" s="121">
        <v>1.8664E-3</v>
      </c>
      <c r="C33" s="122">
        <v>56163</v>
      </c>
      <c r="D33" s="123">
        <v>2.2999999999999998</v>
      </c>
      <c r="E33" s="127">
        <v>4</v>
      </c>
      <c r="F33" s="128" t="s">
        <v>8</v>
      </c>
      <c r="G33" s="127">
        <v>30</v>
      </c>
      <c r="H33" s="128" t="s">
        <v>42</v>
      </c>
      <c r="I33" s="127">
        <v>17</v>
      </c>
      <c r="J33" s="123">
        <f>(6000*E33)+(100*G33)+I33</f>
        <v>27017</v>
      </c>
      <c r="K33" s="119" t="s">
        <v>51</v>
      </c>
      <c r="L33" s="120">
        <f>INT(B33*((C33-J33)/100)^D33)</f>
        <v>870</v>
      </c>
      <c r="O33" s="69"/>
      <c r="P33" s="69"/>
    </row>
    <row r="34" spans="1:16" x14ac:dyDescent="0.2">
      <c r="A34" s="115" t="s">
        <v>52</v>
      </c>
      <c r="B34" s="121">
        <v>9.4366000000000003E-4</v>
      </c>
      <c r="C34" s="122">
        <v>77009</v>
      </c>
      <c r="D34" s="123">
        <v>2.2999999999999998</v>
      </c>
      <c r="E34" s="127">
        <v>6</v>
      </c>
      <c r="F34" s="128" t="s">
        <v>8</v>
      </c>
      <c r="G34" s="127">
        <v>18</v>
      </c>
      <c r="H34" s="128" t="s">
        <v>42</v>
      </c>
      <c r="I34" s="127">
        <v>3</v>
      </c>
      <c r="J34" s="123">
        <f>(6000*E34)+(100*G34)+I34</f>
        <v>37803</v>
      </c>
      <c r="K34" s="119" t="s">
        <v>51</v>
      </c>
      <c r="L34" s="120">
        <f>INT(B34*((C34-J34)/100)^D34)</f>
        <v>870</v>
      </c>
      <c r="O34" s="69"/>
      <c r="P34" s="69"/>
    </row>
    <row r="35" spans="1:16" x14ac:dyDescent="0.2">
      <c r="A35" s="115" t="s">
        <v>53</v>
      </c>
      <c r="B35" s="121">
        <v>3.5432999999999998E-4</v>
      </c>
      <c r="C35" s="122">
        <v>117893</v>
      </c>
      <c r="D35" s="123">
        <v>2.2999999999999998</v>
      </c>
      <c r="E35" s="127">
        <v>9</v>
      </c>
      <c r="F35" s="128" t="s">
        <v>8</v>
      </c>
      <c r="G35" s="127">
        <v>38</v>
      </c>
      <c r="H35" s="128" t="s">
        <v>42</v>
      </c>
      <c r="I35" s="127">
        <v>71</v>
      </c>
      <c r="J35" s="123">
        <f>(6000*E35)+(100*G35)+I35</f>
        <v>57871</v>
      </c>
      <c r="K35" s="119" t="s">
        <v>51</v>
      </c>
      <c r="L35" s="120">
        <f>INT(B35*((C35-J35)/100)^D35)</f>
        <v>870</v>
      </c>
      <c r="O35" s="69"/>
      <c r="P35" s="69"/>
    </row>
    <row r="36" spans="1:16" x14ac:dyDescent="0.2">
      <c r="A36" s="115" t="s">
        <v>54</v>
      </c>
      <c r="B36" s="121">
        <v>0.35598200000000002</v>
      </c>
      <c r="C36" s="122">
        <v>8600</v>
      </c>
      <c r="D36" s="123">
        <v>2.1</v>
      </c>
      <c r="E36" s="275">
        <v>44.94</v>
      </c>
      <c r="F36" s="276"/>
      <c r="G36" s="276"/>
      <c r="H36" s="276"/>
      <c r="I36" s="277"/>
      <c r="J36" s="123"/>
      <c r="K36" s="119" t="s">
        <v>41</v>
      </c>
      <c r="L36" s="120">
        <f>INT(B36*((C36-100*E36)/100)^D36)</f>
        <v>870</v>
      </c>
      <c r="O36" s="69"/>
      <c r="P36" s="69"/>
    </row>
    <row r="37" spans="1:16" x14ac:dyDescent="0.2">
      <c r="A37" s="115" t="s">
        <v>55</v>
      </c>
      <c r="B37" s="121">
        <v>1.3901999999999999E-2</v>
      </c>
      <c r="C37" s="122">
        <v>40328</v>
      </c>
      <c r="D37" s="123">
        <v>2.1</v>
      </c>
      <c r="E37" s="127">
        <v>3</v>
      </c>
      <c r="F37" s="128" t="s">
        <v>8</v>
      </c>
      <c r="G37" s="127">
        <v>30</v>
      </c>
      <c r="H37" s="128" t="s">
        <v>42</v>
      </c>
      <c r="I37" s="127">
        <v>96</v>
      </c>
      <c r="J37" s="123">
        <f>(6000*E37)+(100*G37)+I37</f>
        <v>21096</v>
      </c>
      <c r="K37" s="119" t="s">
        <v>51</v>
      </c>
      <c r="L37" s="120">
        <f>INT(B37*((C37-J37)/100)^D37)</f>
        <v>870</v>
      </c>
      <c r="O37" s="69"/>
      <c r="P37" s="69"/>
    </row>
    <row r="38" spans="1:16" x14ac:dyDescent="0.2">
      <c r="A38" s="115" t="s">
        <v>56</v>
      </c>
      <c r="B38" s="116">
        <v>732.15374999999995</v>
      </c>
      <c r="C38" s="117">
        <v>75</v>
      </c>
      <c r="D38" s="130">
        <v>1</v>
      </c>
      <c r="E38" s="275">
        <v>1.94</v>
      </c>
      <c r="F38" s="276"/>
      <c r="G38" s="276"/>
      <c r="H38" s="276"/>
      <c r="I38" s="277"/>
      <c r="J38" s="130"/>
      <c r="K38" s="119" t="s">
        <v>57</v>
      </c>
      <c r="L38" s="120">
        <f>INT(B38*((100*E38-C38)/100)^D38)</f>
        <v>871</v>
      </c>
      <c r="O38" s="69"/>
      <c r="P38" s="69"/>
    </row>
    <row r="39" spans="1:16" x14ac:dyDescent="0.2">
      <c r="A39" s="115" t="s">
        <v>58</v>
      </c>
      <c r="B39" s="121">
        <v>234.78771</v>
      </c>
      <c r="C39" s="122">
        <v>80</v>
      </c>
      <c r="D39" s="131">
        <v>1</v>
      </c>
      <c r="E39" s="275">
        <v>4.51</v>
      </c>
      <c r="F39" s="276"/>
      <c r="G39" s="276"/>
      <c r="H39" s="276"/>
      <c r="I39" s="277"/>
      <c r="J39" s="131"/>
      <c r="K39" s="119" t="s">
        <v>57</v>
      </c>
      <c r="L39" s="120">
        <f t="shared" ref="L39:L46" si="4">INT(B39*((100*E39-C39)/100)^D39)</f>
        <v>871</v>
      </c>
      <c r="O39" s="69"/>
      <c r="P39" s="69"/>
    </row>
    <row r="40" spans="1:16" x14ac:dyDescent="0.2">
      <c r="A40" s="115" t="s">
        <v>59</v>
      </c>
      <c r="B40" s="116">
        <v>136.08157</v>
      </c>
      <c r="C40" s="117">
        <v>130</v>
      </c>
      <c r="D40" s="130">
        <v>1.1000000000000001</v>
      </c>
      <c r="E40" s="275">
        <v>6.71</v>
      </c>
      <c r="F40" s="276"/>
      <c r="G40" s="276"/>
      <c r="H40" s="276"/>
      <c r="I40" s="277"/>
      <c r="J40" s="130"/>
      <c r="K40" s="119" t="s">
        <v>57</v>
      </c>
      <c r="L40" s="120">
        <f t="shared" si="4"/>
        <v>871</v>
      </c>
      <c r="O40" s="69"/>
      <c r="P40" s="69"/>
    </row>
    <row r="41" spans="1:16" x14ac:dyDescent="0.2">
      <c r="A41" s="115" t="s">
        <v>60</v>
      </c>
      <c r="B41" s="121">
        <v>86.950220999999999</v>
      </c>
      <c r="C41" s="122">
        <v>395</v>
      </c>
      <c r="D41" s="131">
        <v>1</v>
      </c>
      <c r="E41" s="275">
        <v>13.96</v>
      </c>
      <c r="F41" s="276"/>
      <c r="G41" s="276"/>
      <c r="H41" s="276"/>
      <c r="I41" s="277"/>
      <c r="J41" s="131"/>
      <c r="K41" s="119" t="s">
        <v>57</v>
      </c>
      <c r="L41" s="120">
        <f t="shared" si="4"/>
        <v>870</v>
      </c>
      <c r="O41" s="69"/>
      <c r="P41" s="69"/>
    </row>
    <row r="42" spans="1:16" x14ac:dyDescent="0.2">
      <c r="A42" s="115" t="s">
        <v>61</v>
      </c>
      <c r="B42" s="121">
        <v>82.491673000000006</v>
      </c>
      <c r="C42" s="122">
        <v>178</v>
      </c>
      <c r="D42" s="123">
        <v>0.9</v>
      </c>
      <c r="E42" s="275">
        <v>8</v>
      </c>
      <c r="F42" s="276"/>
      <c r="G42" s="276"/>
      <c r="H42" s="276"/>
      <c r="I42" s="277"/>
      <c r="J42" s="123"/>
      <c r="K42" s="119" t="s">
        <v>57</v>
      </c>
      <c r="L42" s="120">
        <f t="shared" si="4"/>
        <v>427</v>
      </c>
      <c r="O42" s="69"/>
      <c r="P42" s="69"/>
    </row>
    <row r="43" spans="1:16" x14ac:dyDescent="0.2">
      <c r="A43" s="115" t="s">
        <v>62</v>
      </c>
      <c r="B43" s="121">
        <v>28.891406</v>
      </c>
      <c r="C43" s="122">
        <v>494</v>
      </c>
      <c r="D43" s="123">
        <v>0.9</v>
      </c>
      <c r="E43" s="275">
        <v>48.9</v>
      </c>
      <c r="F43" s="276"/>
      <c r="G43" s="276"/>
      <c r="H43" s="276"/>
      <c r="I43" s="277"/>
      <c r="J43" s="123"/>
      <c r="K43" s="119" t="s">
        <v>57</v>
      </c>
      <c r="L43" s="120">
        <f t="shared" si="4"/>
        <v>870</v>
      </c>
      <c r="O43" s="69"/>
      <c r="P43" s="69"/>
    </row>
    <row r="44" spans="1:16" x14ac:dyDescent="0.2">
      <c r="A44" s="115" t="s">
        <v>63</v>
      </c>
      <c r="B44" s="121">
        <v>24.978131999999999</v>
      </c>
      <c r="C44" s="122">
        <v>581</v>
      </c>
      <c r="D44" s="123">
        <v>0.9</v>
      </c>
      <c r="E44" s="275">
        <v>57.49</v>
      </c>
      <c r="F44" s="276"/>
      <c r="G44" s="276"/>
      <c r="H44" s="276"/>
      <c r="I44" s="277"/>
      <c r="J44" s="123"/>
      <c r="K44" s="119" t="s">
        <v>57</v>
      </c>
      <c r="L44" s="120">
        <f t="shared" si="4"/>
        <v>870</v>
      </c>
      <c r="O44" s="69"/>
      <c r="P44" s="69"/>
    </row>
    <row r="45" spans="1:16" x14ac:dyDescent="0.2">
      <c r="A45" s="115" t="s">
        <v>64</v>
      </c>
      <c r="B45" s="121">
        <v>23.247477</v>
      </c>
      <c r="C45" s="122">
        <v>602</v>
      </c>
      <c r="D45" s="123">
        <v>0.9</v>
      </c>
      <c r="E45" s="275">
        <v>61.99</v>
      </c>
      <c r="F45" s="276"/>
      <c r="G45" s="276"/>
      <c r="H45" s="276"/>
      <c r="I45" s="277"/>
      <c r="J45" s="123"/>
      <c r="K45" s="119" t="s">
        <v>57</v>
      </c>
      <c r="L45" s="120">
        <f t="shared" si="4"/>
        <v>870</v>
      </c>
      <c r="O45" s="69"/>
      <c r="P45" s="69"/>
    </row>
    <row r="46" spans="1:16" x14ac:dyDescent="0.2">
      <c r="A46" s="115" t="s">
        <v>65</v>
      </c>
      <c r="B46" s="116">
        <v>19.191528000000002</v>
      </c>
      <c r="C46" s="117">
        <v>600</v>
      </c>
      <c r="D46" s="118">
        <v>0.9</v>
      </c>
      <c r="E46" s="275">
        <v>50</v>
      </c>
      <c r="F46" s="276"/>
      <c r="G46" s="276"/>
      <c r="H46" s="276"/>
      <c r="I46" s="277"/>
      <c r="J46" s="118"/>
      <c r="K46" s="119" t="s">
        <v>57</v>
      </c>
      <c r="L46" s="120">
        <f t="shared" si="4"/>
        <v>578</v>
      </c>
      <c r="O46" s="69"/>
      <c r="P46" s="69"/>
    </row>
    <row r="47" spans="1:16" x14ac:dyDescent="0.2">
      <c r="A47" s="115" t="s">
        <v>66</v>
      </c>
      <c r="B47" s="178">
        <v>0.38</v>
      </c>
      <c r="C47" s="179">
        <v>140000</v>
      </c>
      <c r="D47" s="179">
        <v>1</v>
      </c>
      <c r="E47" s="274">
        <v>3731</v>
      </c>
      <c r="F47" s="274"/>
      <c r="G47" s="274"/>
      <c r="H47" s="274"/>
      <c r="I47" s="274"/>
      <c r="J47" s="122"/>
      <c r="K47" s="132" t="s">
        <v>57</v>
      </c>
      <c r="L47" s="133">
        <f>INT(0.428571*(E47-1700))</f>
        <v>870</v>
      </c>
      <c r="O47" s="69"/>
      <c r="P47" s="69"/>
    </row>
    <row r="48" spans="1:16" x14ac:dyDescent="0.2">
      <c r="A48" s="181" t="s">
        <v>71</v>
      </c>
      <c r="B48" s="180">
        <v>26</v>
      </c>
      <c r="C48" s="180">
        <v>1000</v>
      </c>
      <c r="D48" s="180">
        <v>1.1000000000000001</v>
      </c>
      <c r="E48" s="180"/>
      <c r="F48" s="180"/>
      <c r="G48" s="180"/>
      <c r="H48" s="180"/>
      <c r="I48" s="180"/>
      <c r="J48" s="180"/>
      <c r="K48" s="180"/>
      <c r="L48" s="180"/>
      <c r="O48" s="69"/>
      <c r="P48" s="69"/>
    </row>
    <row r="50" spans="1:1" x14ac:dyDescent="0.2">
      <c r="A50" s="137" t="s">
        <v>68</v>
      </c>
    </row>
  </sheetData>
  <mergeCells count="25">
    <mergeCell ref="E16:I16"/>
    <mergeCell ref="E11:I11"/>
    <mergeCell ref="E12:I12"/>
    <mergeCell ref="E13:I13"/>
    <mergeCell ref="E14:I14"/>
    <mergeCell ref="E15:I15"/>
    <mergeCell ref="E40:I40"/>
    <mergeCell ref="E17:I17"/>
    <mergeCell ref="E26:I26"/>
    <mergeCell ref="E27:I27"/>
    <mergeCell ref="E28:I28"/>
    <mergeCell ref="E29:I29"/>
    <mergeCell ref="E30:I30"/>
    <mergeCell ref="E31:I31"/>
    <mergeCell ref="E32:I32"/>
    <mergeCell ref="E36:I36"/>
    <mergeCell ref="E38:I38"/>
    <mergeCell ref="E39:I39"/>
    <mergeCell ref="E47:I47"/>
    <mergeCell ref="E41:I41"/>
    <mergeCell ref="E42:I42"/>
    <mergeCell ref="E43:I43"/>
    <mergeCell ref="E44:I44"/>
    <mergeCell ref="E45:I45"/>
    <mergeCell ref="E46:I46"/>
  </mergeCells>
  <pageMargins left="0.78740157480314965" right="0.39370078740157483" top="0.98425196850393704" bottom="0.98425196850393704" header="0.51181102362204722" footer="0.51181102362204722"/>
  <pageSetup paperSize="9" orientation="portrait" horizontalDpi="4294967293" r:id="rId1"/>
  <headerFooter alignWithMargins="0">
    <oddFooter>&amp;L&amp;8&amp;Z&amp;F&amp;R&amp;8 3.10.09, kun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workbookViewId="0">
      <selection activeCell="D48" sqref="D48"/>
    </sheetView>
  </sheetViews>
  <sheetFormatPr baseColWidth="10" defaultRowHeight="12.75" x14ac:dyDescent="0.2"/>
  <cols>
    <col min="1" max="1" width="11.42578125" style="134"/>
    <col min="2" max="2" width="13.7109375" style="135" customWidth="1"/>
    <col min="3" max="4" width="12" style="135" customWidth="1"/>
    <col min="5" max="5" width="3" style="134" customWidth="1"/>
    <col min="6" max="6" width="1.140625" style="134" customWidth="1"/>
    <col min="7" max="7" width="3" style="134" customWidth="1"/>
    <col min="8" max="8" width="1.140625" style="134" customWidth="1"/>
    <col min="9" max="9" width="3" style="134" customWidth="1"/>
    <col min="10" max="10" width="8.5703125" style="135" customWidth="1"/>
    <col min="11" max="11" width="7.5703125" style="81" customWidth="1"/>
    <col min="12" max="12" width="10.140625" style="136" customWidth="1"/>
    <col min="13" max="13" width="15.5703125" style="69" customWidth="1"/>
    <col min="14" max="14" width="6.28515625" style="70" customWidth="1"/>
    <col min="15" max="15" width="19" style="70" customWidth="1"/>
    <col min="16" max="16" width="8.28515625" style="69" customWidth="1"/>
    <col min="17" max="257" width="11.42578125" style="69"/>
    <col min="258" max="258" width="13.7109375" style="69" customWidth="1"/>
    <col min="259" max="260" width="12" style="69" customWidth="1"/>
    <col min="261" max="261" width="3" style="69" customWidth="1"/>
    <col min="262" max="262" width="1.140625" style="69" customWidth="1"/>
    <col min="263" max="263" width="3" style="69" customWidth="1"/>
    <col min="264" max="264" width="1.140625" style="69" customWidth="1"/>
    <col min="265" max="265" width="3" style="69" customWidth="1"/>
    <col min="266" max="266" width="8.5703125" style="69" customWidth="1"/>
    <col min="267" max="267" width="7.5703125" style="69" customWidth="1"/>
    <col min="268" max="268" width="10.140625" style="69" customWidth="1"/>
    <col min="269" max="269" width="15.5703125" style="69" customWidth="1"/>
    <col min="270" max="270" width="6.28515625" style="69" customWidth="1"/>
    <col min="271" max="271" width="19" style="69" customWidth="1"/>
    <col min="272" max="272" width="8.28515625" style="69" customWidth="1"/>
    <col min="273" max="513" width="11.42578125" style="69"/>
    <col min="514" max="514" width="13.7109375" style="69" customWidth="1"/>
    <col min="515" max="516" width="12" style="69" customWidth="1"/>
    <col min="517" max="517" width="3" style="69" customWidth="1"/>
    <col min="518" max="518" width="1.140625" style="69" customWidth="1"/>
    <col min="519" max="519" width="3" style="69" customWidth="1"/>
    <col min="520" max="520" width="1.140625" style="69" customWidth="1"/>
    <col min="521" max="521" width="3" style="69" customWidth="1"/>
    <col min="522" max="522" width="8.5703125" style="69" customWidth="1"/>
    <col min="523" max="523" width="7.5703125" style="69" customWidth="1"/>
    <col min="524" max="524" width="10.140625" style="69" customWidth="1"/>
    <col min="525" max="525" width="15.5703125" style="69" customWidth="1"/>
    <col min="526" max="526" width="6.28515625" style="69" customWidth="1"/>
    <col min="527" max="527" width="19" style="69" customWidth="1"/>
    <col min="528" max="528" width="8.28515625" style="69" customWidth="1"/>
    <col min="529" max="769" width="11.42578125" style="69"/>
    <col min="770" max="770" width="13.7109375" style="69" customWidth="1"/>
    <col min="771" max="772" width="12" style="69" customWidth="1"/>
    <col min="773" max="773" width="3" style="69" customWidth="1"/>
    <col min="774" max="774" width="1.140625" style="69" customWidth="1"/>
    <col min="775" max="775" width="3" style="69" customWidth="1"/>
    <col min="776" max="776" width="1.140625" style="69" customWidth="1"/>
    <col min="777" max="777" width="3" style="69" customWidth="1"/>
    <col min="778" max="778" width="8.5703125" style="69" customWidth="1"/>
    <col min="779" max="779" width="7.5703125" style="69" customWidth="1"/>
    <col min="780" max="780" width="10.140625" style="69" customWidth="1"/>
    <col min="781" max="781" width="15.5703125" style="69" customWidth="1"/>
    <col min="782" max="782" width="6.28515625" style="69" customWidth="1"/>
    <col min="783" max="783" width="19" style="69" customWidth="1"/>
    <col min="784" max="784" width="8.28515625" style="69" customWidth="1"/>
    <col min="785" max="1025" width="11.42578125" style="69"/>
    <col min="1026" max="1026" width="13.7109375" style="69" customWidth="1"/>
    <col min="1027" max="1028" width="12" style="69" customWidth="1"/>
    <col min="1029" max="1029" width="3" style="69" customWidth="1"/>
    <col min="1030" max="1030" width="1.140625" style="69" customWidth="1"/>
    <col min="1031" max="1031" width="3" style="69" customWidth="1"/>
    <col min="1032" max="1032" width="1.140625" style="69" customWidth="1"/>
    <col min="1033" max="1033" width="3" style="69" customWidth="1"/>
    <col min="1034" max="1034" width="8.5703125" style="69" customWidth="1"/>
    <col min="1035" max="1035" width="7.5703125" style="69" customWidth="1"/>
    <col min="1036" max="1036" width="10.140625" style="69" customWidth="1"/>
    <col min="1037" max="1037" width="15.5703125" style="69" customWidth="1"/>
    <col min="1038" max="1038" width="6.28515625" style="69" customWidth="1"/>
    <col min="1039" max="1039" width="19" style="69" customWidth="1"/>
    <col min="1040" max="1040" width="8.28515625" style="69" customWidth="1"/>
    <col min="1041" max="1281" width="11.42578125" style="69"/>
    <col min="1282" max="1282" width="13.7109375" style="69" customWidth="1"/>
    <col min="1283" max="1284" width="12" style="69" customWidth="1"/>
    <col min="1285" max="1285" width="3" style="69" customWidth="1"/>
    <col min="1286" max="1286" width="1.140625" style="69" customWidth="1"/>
    <col min="1287" max="1287" width="3" style="69" customWidth="1"/>
    <col min="1288" max="1288" width="1.140625" style="69" customWidth="1"/>
    <col min="1289" max="1289" width="3" style="69" customWidth="1"/>
    <col min="1290" max="1290" width="8.5703125" style="69" customWidth="1"/>
    <col min="1291" max="1291" width="7.5703125" style="69" customWidth="1"/>
    <col min="1292" max="1292" width="10.140625" style="69" customWidth="1"/>
    <col min="1293" max="1293" width="15.5703125" style="69" customWidth="1"/>
    <col min="1294" max="1294" width="6.28515625" style="69" customWidth="1"/>
    <col min="1295" max="1295" width="19" style="69" customWidth="1"/>
    <col min="1296" max="1296" width="8.28515625" style="69" customWidth="1"/>
    <col min="1297" max="1537" width="11.42578125" style="69"/>
    <col min="1538" max="1538" width="13.7109375" style="69" customWidth="1"/>
    <col min="1539" max="1540" width="12" style="69" customWidth="1"/>
    <col min="1541" max="1541" width="3" style="69" customWidth="1"/>
    <col min="1542" max="1542" width="1.140625" style="69" customWidth="1"/>
    <col min="1543" max="1543" width="3" style="69" customWidth="1"/>
    <col min="1544" max="1544" width="1.140625" style="69" customWidth="1"/>
    <col min="1545" max="1545" width="3" style="69" customWidth="1"/>
    <col min="1546" max="1546" width="8.5703125" style="69" customWidth="1"/>
    <col min="1547" max="1547" width="7.5703125" style="69" customWidth="1"/>
    <col min="1548" max="1548" width="10.140625" style="69" customWidth="1"/>
    <col min="1549" max="1549" width="15.5703125" style="69" customWidth="1"/>
    <col min="1550" max="1550" width="6.28515625" style="69" customWidth="1"/>
    <col min="1551" max="1551" width="19" style="69" customWidth="1"/>
    <col min="1552" max="1552" width="8.28515625" style="69" customWidth="1"/>
    <col min="1553" max="1793" width="11.42578125" style="69"/>
    <col min="1794" max="1794" width="13.7109375" style="69" customWidth="1"/>
    <col min="1795" max="1796" width="12" style="69" customWidth="1"/>
    <col min="1797" max="1797" width="3" style="69" customWidth="1"/>
    <col min="1798" max="1798" width="1.140625" style="69" customWidth="1"/>
    <col min="1799" max="1799" width="3" style="69" customWidth="1"/>
    <col min="1800" max="1800" width="1.140625" style="69" customWidth="1"/>
    <col min="1801" max="1801" width="3" style="69" customWidth="1"/>
    <col min="1802" max="1802" width="8.5703125" style="69" customWidth="1"/>
    <col min="1803" max="1803" width="7.5703125" style="69" customWidth="1"/>
    <col min="1804" max="1804" width="10.140625" style="69" customWidth="1"/>
    <col min="1805" max="1805" width="15.5703125" style="69" customWidth="1"/>
    <col min="1806" max="1806" width="6.28515625" style="69" customWidth="1"/>
    <col min="1807" max="1807" width="19" style="69" customWidth="1"/>
    <col min="1808" max="1808" width="8.28515625" style="69" customWidth="1"/>
    <col min="1809" max="2049" width="11.42578125" style="69"/>
    <col min="2050" max="2050" width="13.7109375" style="69" customWidth="1"/>
    <col min="2051" max="2052" width="12" style="69" customWidth="1"/>
    <col min="2053" max="2053" width="3" style="69" customWidth="1"/>
    <col min="2054" max="2054" width="1.140625" style="69" customWidth="1"/>
    <col min="2055" max="2055" width="3" style="69" customWidth="1"/>
    <col min="2056" max="2056" width="1.140625" style="69" customWidth="1"/>
    <col min="2057" max="2057" width="3" style="69" customWidth="1"/>
    <col min="2058" max="2058" width="8.5703125" style="69" customWidth="1"/>
    <col min="2059" max="2059" width="7.5703125" style="69" customWidth="1"/>
    <col min="2060" max="2060" width="10.140625" style="69" customWidth="1"/>
    <col min="2061" max="2061" width="15.5703125" style="69" customWidth="1"/>
    <col min="2062" max="2062" width="6.28515625" style="69" customWidth="1"/>
    <col min="2063" max="2063" width="19" style="69" customWidth="1"/>
    <col min="2064" max="2064" width="8.28515625" style="69" customWidth="1"/>
    <col min="2065" max="2305" width="11.42578125" style="69"/>
    <col min="2306" max="2306" width="13.7109375" style="69" customWidth="1"/>
    <col min="2307" max="2308" width="12" style="69" customWidth="1"/>
    <col min="2309" max="2309" width="3" style="69" customWidth="1"/>
    <col min="2310" max="2310" width="1.140625" style="69" customWidth="1"/>
    <col min="2311" max="2311" width="3" style="69" customWidth="1"/>
    <col min="2312" max="2312" width="1.140625" style="69" customWidth="1"/>
    <col min="2313" max="2313" width="3" style="69" customWidth="1"/>
    <col min="2314" max="2314" width="8.5703125" style="69" customWidth="1"/>
    <col min="2315" max="2315" width="7.5703125" style="69" customWidth="1"/>
    <col min="2316" max="2316" width="10.140625" style="69" customWidth="1"/>
    <col min="2317" max="2317" width="15.5703125" style="69" customWidth="1"/>
    <col min="2318" max="2318" width="6.28515625" style="69" customWidth="1"/>
    <col min="2319" max="2319" width="19" style="69" customWidth="1"/>
    <col min="2320" max="2320" width="8.28515625" style="69" customWidth="1"/>
    <col min="2321" max="2561" width="11.42578125" style="69"/>
    <col min="2562" max="2562" width="13.7109375" style="69" customWidth="1"/>
    <col min="2563" max="2564" width="12" style="69" customWidth="1"/>
    <col min="2565" max="2565" width="3" style="69" customWidth="1"/>
    <col min="2566" max="2566" width="1.140625" style="69" customWidth="1"/>
    <col min="2567" max="2567" width="3" style="69" customWidth="1"/>
    <col min="2568" max="2568" width="1.140625" style="69" customWidth="1"/>
    <col min="2569" max="2569" width="3" style="69" customWidth="1"/>
    <col min="2570" max="2570" width="8.5703125" style="69" customWidth="1"/>
    <col min="2571" max="2571" width="7.5703125" style="69" customWidth="1"/>
    <col min="2572" max="2572" width="10.140625" style="69" customWidth="1"/>
    <col min="2573" max="2573" width="15.5703125" style="69" customWidth="1"/>
    <col min="2574" max="2574" width="6.28515625" style="69" customWidth="1"/>
    <col min="2575" max="2575" width="19" style="69" customWidth="1"/>
    <col min="2576" max="2576" width="8.28515625" style="69" customWidth="1"/>
    <col min="2577" max="2817" width="11.42578125" style="69"/>
    <col min="2818" max="2818" width="13.7109375" style="69" customWidth="1"/>
    <col min="2819" max="2820" width="12" style="69" customWidth="1"/>
    <col min="2821" max="2821" width="3" style="69" customWidth="1"/>
    <col min="2822" max="2822" width="1.140625" style="69" customWidth="1"/>
    <col min="2823" max="2823" width="3" style="69" customWidth="1"/>
    <col min="2824" max="2824" width="1.140625" style="69" customWidth="1"/>
    <col min="2825" max="2825" width="3" style="69" customWidth="1"/>
    <col min="2826" max="2826" width="8.5703125" style="69" customWidth="1"/>
    <col min="2827" max="2827" width="7.5703125" style="69" customWidth="1"/>
    <col min="2828" max="2828" width="10.140625" style="69" customWidth="1"/>
    <col min="2829" max="2829" width="15.5703125" style="69" customWidth="1"/>
    <col min="2830" max="2830" width="6.28515625" style="69" customWidth="1"/>
    <col min="2831" max="2831" width="19" style="69" customWidth="1"/>
    <col min="2832" max="2832" width="8.28515625" style="69" customWidth="1"/>
    <col min="2833" max="3073" width="11.42578125" style="69"/>
    <col min="3074" max="3074" width="13.7109375" style="69" customWidth="1"/>
    <col min="3075" max="3076" width="12" style="69" customWidth="1"/>
    <col min="3077" max="3077" width="3" style="69" customWidth="1"/>
    <col min="3078" max="3078" width="1.140625" style="69" customWidth="1"/>
    <col min="3079" max="3079" width="3" style="69" customWidth="1"/>
    <col min="3080" max="3080" width="1.140625" style="69" customWidth="1"/>
    <col min="3081" max="3081" width="3" style="69" customWidth="1"/>
    <col min="3082" max="3082" width="8.5703125" style="69" customWidth="1"/>
    <col min="3083" max="3083" width="7.5703125" style="69" customWidth="1"/>
    <col min="3084" max="3084" width="10.140625" style="69" customWidth="1"/>
    <col min="3085" max="3085" width="15.5703125" style="69" customWidth="1"/>
    <col min="3086" max="3086" width="6.28515625" style="69" customWidth="1"/>
    <col min="3087" max="3087" width="19" style="69" customWidth="1"/>
    <col min="3088" max="3088" width="8.28515625" style="69" customWidth="1"/>
    <col min="3089" max="3329" width="11.42578125" style="69"/>
    <col min="3330" max="3330" width="13.7109375" style="69" customWidth="1"/>
    <col min="3331" max="3332" width="12" style="69" customWidth="1"/>
    <col min="3333" max="3333" width="3" style="69" customWidth="1"/>
    <col min="3334" max="3334" width="1.140625" style="69" customWidth="1"/>
    <col min="3335" max="3335" width="3" style="69" customWidth="1"/>
    <col min="3336" max="3336" width="1.140625" style="69" customWidth="1"/>
    <col min="3337" max="3337" width="3" style="69" customWidth="1"/>
    <col min="3338" max="3338" width="8.5703125" style="69" customWidth="1"/>
    <col min="3339" max="3339" width="7.5703125" style="69" customWidth="1"/>
    <col min="3340" max="3340" width="10.140625" style="69" customWidth="1"/>
    <col min="3341" max="3341" width="15.5703125" style="69" customWidth="1"/>
    <col min="3342" max="3342" width="6.28515625" style="69" customWidth="1"/>
    <col min="3343" max="3343" width="19" style="69" customWidth="1"/>
    <col min="3344" max="3344" width="8.28515625" style="69" customWidth="1"/>
    <col min="3345" max="3585" width="11.42578125" style="69"/>
    <col min="3586" max="3586" width="13.7109375" style="69" customWidth="1"/>
    <col min="3587" max="3588" width="12" style="69" customWidth="1"/>
    <col min="3589" max="3589" width="3" style="69" customWidth="1"/>
    <col min="3590" max="3590" width="1.140625" style="69" customWidth="1"/>
    <col min="3591" max="3591" width="3" style="69" customWidth="1"/>
    <col min="3592" max="3592" width="1.140625" style="69" customWidth="1"/>
    <col min="3593" max="3593" width="3" style="69" customWidth="1"/>
    <col min="3594" max="3594" width="8.5703125" style="69" customWidth="1"/>
    <col min="3595" max="3595" width="7.5703125" style="69" customWidth="1"/>
    <col min="3596" max="3596" width="10.140625" style="69" customWidth="1"/>
    <col min="3597" max="3597" width="15.5703125" style="69" customWidth="1"/>
    <col min="3598" max="3598" width="6.28515625" style="69" customWidth="1"/>
    <col min="3599" max="3599" width="19" style="69" customWidth="1"/>
    <col min="3600" max="3600" width="8.28515625" style="69" customWidth="1"/>
    <col min="3601" max="3841" width="11.42578125" style="69"/>
    <col min="3842" max="3842" width="13.7109375" style="69" customWidth="1"/>
    <col min="3843" max="3844" width="12" style="69" customWidth="1"/>
    <col min="3845" max="3845" width="3" style="69" customWidth="1"/>
    <col min="3846" max="3846" width="1.140625" style="69" customWidth="1"/>
    <col min="3847" max="3847" width="3" style="69" customWidth="1"/>
    <col min="3848" max="3848" width="1.140625" style="69" customWidth="1"/>
    <col min="3849" max="3849" width="3" style="69" customWidth="1"/>
    <col min="3850" max="3850" width="8.5703125" style="69" customWidth="1"/>
    <col min="3851" max="3851" width="7.5703125" style="69" customWidth="1"/>
    <col min="3852" max="3852" width="10.140625" style="69" customWidth="1"/>
    <col min="3853" max="3853" width="15.5703125" style="69" customWidth="1"/>
    <col min="3854" max="3854" width="6.28515625" style="69" customWidth="1"/>
    <col min="3855" max="3855" width="19" style="69" customWidth="1"/>
    <col min="3856" max="3856" width="8.28515625" style="69" customWidth="1"/>
    <col min="3857" max="4097" width="11.42578125" style="69"/>
    <col min="4098" max="4098" width="13.7109375" style="69" customWidth="1"/>
    <col min="4099" max="4100" width="12" style="69" customWidth="1"/>
    <col min="4101" max="4101" width="3" style="69" customWidth="1"/>
    <col min="4102" max="4102" width="1.140625" style="69" customWidth="1"/>
    <col min="4103" max="4103" width="3" style="69" customWidth="1"/>
    <col min="4104" max="4104" width="1.140625" style="69" customWidth="1"/>
    <col min="4105" max="4105" width="3" style="69" customWidth="1"/>
    <col min="4106" max="4106" width="8.5703125" style="69" customWidth="1"/>
    <col min="4107" max="4107" width="7.5703125" style="69" customWidth="1"/>
    <col min="4108" max="4108" width="10.140625" style="69" customWidth="1"/>
    <col min="4109" max="4109" width="15.5703125" style="69" customWidth="1"/>
    <col min="4110" max="4110" width="6.28515625" style="69" customWidth="1"/>
    <col min="4111" max="4111" width="19" style="69" customWidth="1"/>
    <col min="4112" max="4112" width="8.28515625" style="69" customWidth="1"/>
    <col min="4113" max="4353" width="11.42578125" style="69"/>
    <col min="4354" max="4354" width="13.7109375" style="69" customWidth="1"/>
    <col min="4355" max="4356" width="12" style="69" customWidth="1"/>
    <col min="4357" max="4357" width="3" style="69" customWidth="1"/>
    <col min="4358" max="4358" width="1.140625" style="69" customWidth="1"/>
    <col min="4359" max="4359" width="3" style="69" customWidth="1"/>
    <col min="4360" max="4360" width="1.140625" style="69" customWidth="1"/>
    <col min="4361" max="4361" width="3" style="69" customWidth="1"/>
    <col min="4362" max="4362" width="8.5703125" style="69" customWidth="1"/>
    <col min="4363" max="4363" width="7.5703125" style="69" customWidth="1"/>
    <col min="4364" max="4364" width="10.140625" style="69" customWidth="1"/>
    <col min="4365" max="4365" width="15.5703125" style="69" customWidth="1"/>
    <col min="4366" max="4366" width="6.28515625" style="69" customWidth="1"/>
    <col min="4367" max="4367" width="19" style="69" customWidth="1"/>
    <col min="4368" max="4368" width="8.28515625" style="69" customWidth="1"/>
    <col min="4369" max="4609" width="11.42578125" style="69"/>
    <col min="4610" max="4610" width="13.7109375" style="69" customWidth="1"/>
    <col min="4611" max="4612" width="12" style="69" customWidth="1"/>
    <col min="4613" max="4613" width="3" style="69" customWidth="1"/>
    <col min="4614" max="4614" width="1.140625" style="69" customWidth="1"/>
    <col min="4615" max="4615" width="3" style="69" customWidth="1"/>
    <col min="4616" max="4616" width="1.140625" style="69" customWidth="1"/>
    <col min="4617" max="4617" width="3" style="69" customWidth="1"/>
    <col min="4618" max="4618" width="8.5703125" style="69" customWidth="1"/>
    <col min="4619" max="4619" width="7.5703125" style="69" customWidth="1"/>
    <col min="4620" max="4620" width="10.140625" style="69" customWidth="1"/>
    <col min="4621" max="4621" width="15.5703125" style="69" customWidth="1"/>
    <col min="4622" max="4622" width="6.28515625" style="69" customWidth="1"/>
    <col min="4623" max="4623" width="19" style="69" customWidth="1"/>
    <col min="4624" max="4624" width="8.28515625" style="69" customWidth="1"/>
    <col min="4625" max="4865" width="11.42578125" style="69"/>
    <col min="4866" max="4866" width="13.7109375" style="69" customWidth="1"/>
    <col min="4867" max="4868" width="12" style="69" customWidth="1"/>
    <col min="4869" max="4869" width="3" style="69" customWidth="1"/>
    <col min="4870" max="4870" width="1.140625" style="69" customWidth="1"/>
    <col min="4871" max="4871" width="3" style="69" customWidth="1"/>
    <col min="4872" max="4872" width="1.140625" style="69" customWidth="1"/>
    <col min="4873" max="4873" width="3" style="69" customWidth="1"/>
    <col min="4874" max="4874" width="8.5703125" style="69" customWidth="1"/>
    <col min="4875" max="4875" width="7.5703125" style="69" customWidth="1"/>
    <col min="4876" max="4876" width="10.140625" style="69" customWidth="1"/>
    <col min="4877" max="4877" width="15.5703125" style="69" customWidth="1"/>
    <col min="4878" max="4878" width="6.28515625" style="69" customWidth="1"/>
    <col min="4879" max="4879" width="19" style="69" customWidth="1"/>
    <col min="4880" max="4880" width="8.28515625" style="69" customWidth="1"/>
    <col min="4881" max="5121" width="11.42578125" style="69"/>
    <col min="5122" max="5122" width="13.7109375" style="69" customWidth="1"/>
    <col min="5123" max="5124" width="12" style="69" customWidth="1"/>
    <col min="5125" max="5125" width="3" style="69" customWidth="1"/>
    <col min="5126" max="5126" width="1.140625" style="69" customWidth="1"/>
    <col min="5127" max="5127" width="3" style="69" customWidth="1"/>
    <col min="5128" max="5128" width="1.140625" style="69" customWidth="1"/>
    <col min="5129" max="5129" width="3" style="69" customWidth="1"/>
    <col min="5130" max="5130" width="8.5703125" style="69" customWidth="1"/>
    <col min="5131" max="5131" width="7.5703125" style="69" customWidth="1"/>
    <col min="5132" max="5132" width="10.140625" style="69" customWidth="1"/>
    <col min="5133" max="5133" width="15.5703125" style="69" customWidth="1"/>
    <col min="5134" max="5134" width="6.28515625" style="69" customWidth="1"/>
    <col min="5135" max="5135" width="19" style="69" customWidth="1"/>
    <col min="5136" max="5136" width="8.28515625" style="69" customWidth="1"/>
    <col min="5137" max="5377" width="11.42578125" style="69"/>
    <col min="5378" max="5378" width="13.7109375" style="69" customWidth="1"/>
    <col min="5379" max="5380" width="12" style="69" customWidth="1"/>
    <col min="5381" max="5381" width="3" style="69" customWidth="1"/>
    <col min="5382" max="5382" width="1.140625" style="69" customWidth="1"/>
    <col min="5383" max="5383" width="3" style="69" customWidth="1"/>
    <col min="5384" max="5384" width="1.140625" style="69" customWidth="1"/>
    <col min="5385" max="5385" width="3" style="69" customWidth="1"/>
    <col min="5386" max="5386" width="8.5703125" style="69" customWidth="1"/>
    <col min="5387" max="5387" width="7.5703125" style="69" customWidth="1"/>
    <col min="5388" max="5388" width="10.140625" style="69" customWidth="1"/>
    <col min="5389" max="5389" width="15.5703125" style="69" customWidth="1"/>
    <col min="5390" max="5390" width="6.28515625" style="69" customWidth="1"/>
    <col min="5391" max="5391" width="19" style="69" customWidth="1"/>
    <col min="5392" max="5392" width="8.28515625" style="69" customWidth="1"/>
    <col min="5393" max="5633" width="11.42578125" style="69"/>
    <col min="5634" max="5634" width="13.7109375" style="69" customWidth="1"/>
    <col min="5635" max="5636" width="12" style="69" customWidth="1"/>
    <col min="5637" max="5637" width="3" style="69" customWidth="1"/>
    <col min="5638" max="5638" width="1.140625" style="69" customWidth="1"/>
    <col min="5639" max="5639" width="3" style="69" customWidth="1"/>
    <col min="5640" max="5640" width="1.140625" style="69" customWidth="1"/>
    <col min="5641" max="5641" width="3" style="69" customWidth="1"/>
    <col min="5642" max="5642" width="8.5703125" style="69" customWidth="1"/>
    <col min="5643" max="5643" width="7.5703125" style="69" customWidth="1"/>
    <col min="5644" max="5644" width="10.140625" style="69" customWidth="1"/>
    <col min="5645" max="5645" width="15.5703125" style="69" customWidth="1"/>
    <col min="5646" max="5646" width="6.28515625" style="69" customWidth="1"/>
    <col min="5647" max="5647" width="19" style="69" customWidth="1"/>
    <col min="5648" max="5648" width="8.28515625" style="69" customWidth="1"/>
    <col min="5649" max="5889" width="11.42578125" style="69"/>
    <col min="5890" max="5890" width="13.7109375" style="69" customWidth="1"/>
    <col min="5891" max="5892" width="12" style="69" customWidth="1"/>
    <col min="5893" max="5893" width="3" style="69" customWidth="1"/>
    <col min="5894" max="5894" width="1.140625" style="69" customWidth="1"/>
    <col min="5895" max="5895" width="3" style="69" customWidth="1"/>
    <col min="5896" max="5896" width="1.140625" style="69" customWidth="1"/>
    <col min="5897" max="5897" width="3" style="69" customWidth="1"/>
    <col min="5898" max="5898" width="8.5703125" style="69" customWidth="1"/>
    <col min="5899" max="5899" width="7.5703125" style="69" customWidth="1"/>
    <col min="5900" max="5900" width="10.140625" style="69" customWidth="1"/>
    <col min="5901" max="5901" width="15.5703125" style="69" customWidth="1"/>
    <col min="5902" max="5902" width="6.28515625" style="69" customWidth="1"/>
    <col min="5903" max="5903" width="19" style="69" customWidth="1"/>
    <col min="5904" max="5904" width="8.28515625" style="69" customWidth="1"/>
    <col min="5905" max="6145" width="11.42578125" style="69"/>
    <col min="6146" max="6146" width="13.7109375" style="69" customWidth="1"/>
    <col min="6147" max="6148" width="12" style="69" customWidth="1"/>
    <col min="6149" max="6149" width="3" style="69" customWidth="1"/>
    <col min="6150" max="6150" width="1.140625" style="69" customWidth="1"/>
    <col min="6151" max="6151" width="3" style="69" customWidth="1"/>
    <col min="6152" max="6152" width="1.140625" style="69" customWidth="1"/>
    <col min="6153" max="6153" width="3" style="69" customWidth="1"/>
    <col min="6154" max="6154" width="8.5703125" style="69" customWidth="1"/>
    <col min="6155" max="6155" width="7.5703125" style="69" customWidth="1"/>
    <col min="6156" max="6156" width="10.140625" style="69" customWidth="1"/>
    <col min="6157" max="6157" width="15.5703125" style="69" customWidth="1"/>
    <col min="6158" max="6158" width="6.28515625" style="69" customWidth="1"/>
    <col min="6159" max="6159" width="19" style="69" customWidth="1"/>
    <col min="6160" max="6160" width="8.28515625" style="69" customWidth="1"/>
    <col min="6161" max="6401" width="11.42578125" style="69"/>
    <col min="6402" max="6402" width="13.7109375" style="69" customWidth="1"/>
    <col min="6403" max="6404" width="12" style="69" customWidth="1"/>
    <col min="6405" max="6405" width="3" style="69" customWidth="1"/>
    <col min="6406" max="6406" width="1.140625" style="69" customWidth="1"/>
    <col min="6407" max="6407" width="3" style="69" customWidth="1"/>
    <col min="6408" max="6408" width="1.140625" style="69" customWidth="1"/>
    <col min="6409" max="6409" width="3" style="69" customWidth="1"/>
    <col min="6410" max="6410" width="8.5703125" style="69" customWidth="1"/>
    <col min="6411" max="6411" width="7.5703125" style="69" customWidth="1"/>
    <col min="6412" max="6412" width="10.140625" style="69" customWidth="1"/>
    <col min="6413" max="6413" width="15.5703125" style="69" customWidth="1"/>
    <col min="6414" max="6414" width="6.28515625" style="69" customWidth="1"/>
    <col min="6415" max="6415" width="19" style="69" customWidth="1"/>
    <col min="6416" max="6416" width="8.28515625" style="69" customWidth="1"/>
    <col min="6417" max="6657" width="11.42578125" style="69"/>
    <col min="6658" max="6658" width="13.7109375" style="69" customWidth="1"/>
    <col min="6659" max="6660" width="12" style="69" customWidth="1"/>
    <col min="6661" max="6661" width="3" style="69" customWidth="1"/>
    <col min="6662" max="6662" width="1.140625" style="69" customWidth="1"/>
    <col min="6663" max="6663" width="3" style="69" customWidth="1"/>
    <col min="6664" max="6664" width="1.140625" style="69" customWidth="1"/>
    <col min="6665" max="6665" width="3" style="69" customWidth="1"/>
    <col min="6666" max="6666" width="8.5703125" style="69" customWidth="1"/>
    <col min="6667" max="6667" width="7.5703125" style="69" customWidth="1"/>
    <col min="6668" max="6668" width="10.140625" style="69" customWidth="1"/>
    <col min="6669" max="6669" width="15.5703125" style="69" customWidth="1"/>
    <col min="6670" max="6670" width="6.28515625" style="69" customWidth="1"/>
    <col min="6671" max="6671" width="19" style="69" customWidth="1"/>
    <col min="6672" max="6672" width="8.28515625" style="69" customWidth="1"/>
    <col min="6673" max="6913" width="11.42578125" style="69"/>
    <col min="6914" max="6914" width="13.7109375" style="69" customWidth="1"/>
    <col min="6915" max="6916" width="12" style="69" customWidth="1"/>
    <col min="6917" max="6917" width="3" style="69" customWidth="1"/>
    <col min="6918" max="6918" width="1.140625" style="69" customWidth="1"/>
    <col min="6919" max="6919" width="3" style="69" customWidth="1"/>
    <col min="6920" max="6920" width="1.140625" style="69" customWidth="1"/>
    <col min="6921" max="6921" width="3" style="69" customWidth="1"/>
    <col min="6922" max="6922" width="8.5703125" style="69" customWidth="1"/>
    <col min="6923" max="6923" width="7.5703125" style="69" customWidth="1"/>
    <col min="6924" max="6924" width="10.140625" style="69" customWidth="1"/>
    <col min="6925" max="6925" width="15.5703125" style="69" customWidth="1"/>
    <col min="6926" max="6926" width="6.28515625" style="69" customWidth="1"/>
    <col min="6927" max="6927" width="19" style="69" customWidth="1"/>
    <col min="6928" max="6928" width="8.28515625" style="69" customWidth="1"/>
    <col min="6929" max="7169" width="11.42578125" style="69"/>
    <col min="7170" max="7170" width="13.7109375" style="69" customWidth="1"/>
    <col min="7171" max="7172" width="12" style="69" customWidth="1"/>
    <col min="7173" max="7173" width="3" style="69" customWidth="1"/>
    <col min="7174" max="7174" width="1.140625" style="69" customWidth="1"/>
    <col min="7175" max="7175" width="3" style="69" customWidth="1"/>
    <col min="7176" max="7176" width="1.140625" style="69" customWidth="1"/>
    <col min="7177" max="7177" width="3" style="69" customWidth="1"/>
    <col min="7178" max="7178" width="8.5703125" style="69" customWidth="1"/>
    <col min="7179" max="7179" width="7.5703125" style="69" customWidth="1"/>
    <col min="7180" max="7180" width="10.140625" style="69" customWidth="1"/>
    <col min="7181" max="7181" width="15.5703125" style="69" customWidth="1"/>
    <col min="7182" max="7182" width="6.28515625" style="69" customWidth="1"/>
    <col min="7183" max="7183" width="19" style="69" customWidth="1"/>
    <col min="7184" max="7184" width="8.28515625" style="69" customWidth="1"/>
    <col min="7185" max="7425" width="11.42578125" style="69"/>
    <col min="7426" max="7426" width="13.7109375" style="69" customWidth="1"/>
    <col min="7427" max="7428" width="12" style="69" customWidth="1"/>
    <col min="7429" max="7429" width="3" style="69" customWidth="1"/>
    <col min="7430" max="7430" width="1.140625" style="69" customWidth="1"/>
    <col min="7431" max="7431" width="3" style="69" customWidth="1"/>
    <col min="7432" max="7432" width="1.140625" style="69" customWidth="1"/>
    <col min="7433" max="7433" width="3" style="69" customWidth="1"/>
    <col min="7434" max="7434" width="8.5703125" style="69" customWidth="1"/>
    <col min="7435" max="7435" width="7.5703125" style="69" customWidth="1"/>
    <col min="7436" max="7436" width="10.140625" style="69" customWidth="1"/>
    <col min="7437" max="7437" width="15.5703125" style="69" customWidth="1"/>
    <col min="7438" max="7438" width="6.28515625" style="69" customWidth="1"/>
    <col min="7439" max="7439" width="19" style="69" customWidth="1"/>
    <col min="7440" max="7440" width="8.28515625" style="69" customWidth="1"/>
    <col min="7441" max="7681" width="11.42578125" style="69"/>
    <col min="7682" max="7682" width="13.7109375" style="69" customWidth="1"/>
    <col min="7683" max="7684" width="12" style="69" customWidth="1"/>
    <col min="7685" max="7685" width="3" style="69" customWidth="1"/>
    <col min="7686" max="7686" width="1.140625" style="69" customWidth="1"/>
    <col min="7687" max="7687" width="3" style="69" customWidth="1"/>
    <col min="7688" max="7688" width="1.140625" style="69" customWidth="1"/>
    <col min="7689" max="7689" width="3" style="69" customWidth="1"/>
    <col min="7690" max="7690" width="8.5703125" style="69" customWidth="1"/>
    <col min="7691" max="7691" width="7.5703125" style="69" customWidth="1"/>
    <col min="7692" max="7692" width="10.140625" style="69" customWidth="1"/>
    <col min="7693" max="7693" width="15.5703125" style="69" customWidth="1"/>
    <col min="7694" max="7694" width="6.28515625" style="69" customWidth="1"/>
    <col min="7695" max="7695" width="19" style="69" customWidth="1"/>
    <col min="7696" max="7696" width="8.28515625" style="69" customWidth="1"/>
    <col min="7697" max="7937" width="11.42578125" style="69"/>
    <col min="7938" max="7938" width="13.7109375" style="69" customWidth="1"/>
    <col min="7939" max="7940" width="12" style="69" customWidth="1"/>
    <col min="7941" max="7941" width="3" style="69" customWidth="1"/>
    <col min="7942" max="7942" width="1.140625" style="69" customWidth="1"/>
    <col min="7943" max="7943" width="3" style="69" customWidth="1"/>
    <col min="7944" max="7944" width="1.140625" style="69" customWidth="1"/>
    <col min="7945" max="7945" width="3" style="69" customWidth="1"/>
    <col min="7946" max="7946" width="8.5703125" style="69" customWidth="1"/>
    <col min="7947" max="7947" width="7.5703125" style="69" customWidth="1"/>
    <col min="7948" max="7948" width="10.140625" style="69" customWidth="1"/>
    <col min="7949" max="7949" width="15.5703125" style="69" customWidth="1"/>
    <col min="7950" max="7950" width="6.28515625" style="69" customWidth="1"/>
    <col min="7951" max="7951" width="19" style="69" customWidth="1"/>
    <col min="7952" max="7952" width="8.28515625" style="69" customWidth="1"/>
    <col min="7953" max="8193" width="11.42578125" style="69"/>
    <col min="8194" max="8194" width="13.7109375" style="69" customWidth="1"/>
    <col min="8195" max="8196" width="12" style="69" customWidth="1"/>
    <col min="8197" max="8197" width="3" style="69" customWidth="1"/>
    <col min="8198" max="8198" width="1.140625" style="69" customWidth="1"/>
    <col min="8199" max="8199" width="3" style="69" customWidth="1"/>
    <col min="8200" max="8200" width="1.140625" style="69" customWidth="1"/>
    <col min="8201" max="8201" width="3" style="69" customWidth="1"/>
    <col min="8202" max="8202" width="8.5703125" style="69" customWidth="1"/>
    <col min="8203" max="8203" width="7.5703125" style="69" customWidth="1"/>
    <col min="8204" max="8204" width="10.140625" style="69" customWidth="1"/>
    <col min="8205" max="8205" width="15.5703125" style="69" customWidth="1"/>
    <col min="8206" max="8206" width="6.28515625" style="69" customWidth="1"/>
    <col min="8207" max="8207" width="19" style="69" customWidth="1"/>
    <col min="8208" max="8208" width="8.28515625" style="69" customWidth="1"/>
    <col min="8209" max="8449" width="11.42578125" style="69"/>
    <col min="8450" max="8450" width="13.7109375" style="69" customWidth="1"/>
    <col min="8451" max="8452" width="12" style="69" customWidth="1"/>
    <col min="8453" max="8453" width="3" style="69" customWidth="1"/>
    <col min="8454" max="8454" width="1.140625" style="69" customWidth="1"/>
    <col min="8455" max="8455" width="3" style="69" customWidth="1"/>
    <col min="8456" max="8456" width="1.140625" style="69" customWidth="1"/>
    <col min="8457" max="8457" width="3" style="69" customWidth="1"/>
    <col min="8458" max="8458" width="8.5703125" style="69" customWidth="1"/>
    <col min="8459" max="8459" width="7.5703125" style="69" customWidth="1"/>
    <col min="8460" max="8460" width="10.140625" style="69" customWidth="1"/>
    <col min="8461" max="8461" width="15.5703125" style="69" customWidth="1"/>
    <col min="8462" max="8462" width="6.28515625" style="69" customWidth="1"/>
    <col min="8463" max="8463" width="19" style="69" customWidth="1"/>
    <col min="8464" max="8464" width="8.28515625" style="69" customWidth="1"/>
    <col min="8465" max="8705" width="11.42578125" style="69"/>
    <col min="8706" max="8706" width="13.7109375" style="69" customWidth="1"/>
    <col min="8707" max="8708" width="12" style="69" customWidth="1"/>
    <col min="8709" max="8709" width="3" style="69" customWidth="1"/>
    <col min="8710" max="8710" width="1.140625" style="69" customWidth="1"/>
    <col min="8711" max="8711" width="3" style="69" customWidth="1"/>
    <col min="8712" max="8712" width="1.140625" style="69" customWidth="1"/>
    <col min="8713" max="8713" width="3" style="69" customWidth="1"/>
    <col min="8714" max="8714" width="8.5703125" style="69" customWidth="1"/>
    <col min="8715" max="8715" width="7.5703125" style="69" customWidth="1"/>
    <col min="8716" max="8716" width="10.140625" style="69" customWidth="1"/>
    <col min="8717" max="8717" width="15.5703125" style="69" customWidth="1"/>
    <col min="8718" max="8718" width="6.28515625" style="69" customWidth="1"/>
    <col min="8719" max="8719" width="19" style="69" customWidth="1"/>
    <col min="8720" max="8720" width="8.28515625" style="69" customWidth="1"/>
    <col min="8721" max="8961" width="11.42578125" style="69"/>
    <col min="8962" max="8962" width="13.7109375" style="69" customWidth="1"/>
    <col min="8963" max="8964" width="12" style="69" customWidth="1"/>
    <col min="8965" max="8965" width="3" style="69" customWidth="1"/>
    <col min="8966" max="8966" width="1.140625" style="69" customWidth="1"/>
    <col min="8967" max="8967" width="3" style="69" customWidth="1"/>
    <col min="8968" max="8968" width="1.140625" style="69" customWidth="1"/>
    <col min="8969" max="8969" width="3" style="69" customWidth="1"/>
    <col min="8970" max="8970" width="8.5703125" style="69" customWidth="1"/>
    <col min="8971" max="8971" width="7.5703125" style="69" customWidth="1"/>
    <col min="8972" max="8972" width="10.140625" style="69" customWidth="1"/>
    <col min="8973" max="8973" width="15.5703125" style="69" customWidth="1"/>
    <col min="8974" max="8974" width="6.28515625" style="69" customWidth="1"/>
    <col min="8975" max="8975" width="19" style="69" customWidth="1"/>
    <col min="8976" max="8976" width="8.28515625" style="69" customWidth="1"/>
    <col min="8977" max="9217" width="11.42578125" style="69"/>
    <col min="9218" max="9218" width="13.7109375" style="69" customWidth="1"/>
    <col min="9219" max="9220" width="12" style="69" customWidth="1"/>
    <col min="9221" max="9221" width="3" style="69" customWidth="1"/>
    <col min="9222" max="9222" width="1.140625" style="69" customWidth="1"/>
    <col min="9223" max="9223" width="3" style="69" customWidth="1"/>
    <col min="9224" max="9224" width="1.140625" style="69" customWidth="1"/>
    <col min="9225" max="9225" width="3" style="69" customWidth="1"/>
    <col min="9226" max="9226" width="8.5703125" style="69" customWidth="1"/>
    <col min="9227" max="9227" width="7.5703125" style="69" customWidth="1"/>
    <col min="9228" max="9228" width="10.140625" style="69" customWidth="1"/>
    <col min="9229" max="9229" width="15.5703125" style="69" customWidth="1"/>
    <col min="9230" max="9230" width="6.28515625" style="69" customWidth="1"/>
    <col min="9231" max="9231" width="19" style="69" customWidth="1"/>
    <col min="9232" max="9232" width="8.28515625" style="69" customWidth="1"/>
    <col min="9233" max="9473" width="11.42578125" style="69"/>
    <col min="9474" max="9474" width="13.7109375" style="69" customWidth="1"/>
    <col min="9475" max="9476" width="12" style="69" customWidth="1"/>
    <col min="9477" max="9477" width="3" style="69" customWidth="1"/>
    <col min="9478" max="9478" width="1.140625" style="69" customWidth="1"/>
    <col min="9479" max="9479" width="3" style="69" customWidth="1"/>
    <col min="9480" max="9480" width="1.140625" style="69" customWidth="1"/>
    <col min="9481" max="9481" width="3" style="69" customWidth="1"/>
    <col min="9482" max="9482" width="8.5703125" style="69" customWidth="1"/>
    <col min="9483" max="9483" width="7.5703125" style="69" customWidth="1"/>
    <col min="9484" max="9484" width="10.140625" style="69" customWidth="1"/>
    <col min="9485" max="9485" width="15.5703125" style="69" customWidth="1"/>
    <col min="9486" max="9486" width="6.28515625" style="69" customWidth="1"/>
    <col min="9487" max="9487" width="19" style="69" customWidth="1"/>
    <col min="9488" max="9488" width="8.28515625" style="69" customWidth="1"/>
    <col min="9489" max="9729" width="11.42578125" style="69"/>
    <col min="9730" max="9730" width="13.7109375" style="69" customWidth="1"/>
    <col min="9731" max="9732" width="12" style="69" customWidth="1"/>
    <col min="9733" max="9733" width="3" style="69" customWidth="1"/>
    <col min="9734" max="9734" width="1.140625" style="69" customWidth="1"/>
    <col min="9735" max="9735" width="3" style="69" customWidth="1"/>
    <col min="9736" max="9736" width="1.140625" style="69" customWidth="1"/>
    <col min="9737" max="9737" width="3" style="69" customWidth="1"/>
    <col min="9738" max="9738" width="8.5703125" style="69" customWidth="1"/>
    <col min="9739" max="9739" width="7.5703125" style="69" customWidth="1"/>
    <col min="9740" max="9740" width="10.140625" style="69" customWidth="1"/>
    <col min="9741" max="9741" width="15.5703125" style="69" customWidth="1"/>
    <col min="9742" max="9742" width="6.28515625" style="69" customWidth="1"/>
    <col min="9743" max="9743" width="19" style="69" customWidth="1"/>
    <col min="9744" max="9744" width="8.28515625" style="69" customWidth="1"/>
    <col min="9745" max="9985" width="11.42578125" style="69"/>
    <col min="9986" max="9986" width="13.7109375" style="69" customWidth="1"/>
    <col min="9987" max="9988" width="12" style="69" customWidth="1"/>
    <col min="9989" max="9989" width="3" style="69" customWidth="1"/>
    <col min="9990" max="9990" width="1.140625" style="69" customWidth="1"/>
    <col min="9991" max="9991" width="3" style="69" customWidth="1"/>
    <col min="9992" max="9992" width="1.140625" style="69" customWidth="1"/>
    <col min="9993" max="9993" width="3" style="69" customWidth="1"/>
    <col min="9994" max="9994" width="8.5703125" style="69" customWidth="1"/>
    <col min="9995" max="9995" width="7.5703125" style="69" customWidth="1"/>
    <col min="9996" max="9996" width="10.140625" style="69" customWidth="1"/>
    <col min="9997" max="9997" width="15.5703125" style="69" customWidth="1"/>
    <col min="9998" max="9998" width="6.28515625" style="69" customWidth="1"/>
    <col min="9999" max="9999" width="19" style="69" customWidth="1"/>
    <col min="10000" max="10000" width="8.28515625" style="69" customWidth="1"/>
    <col min="10001" max="10241" width="11.42578125" style="69"/>
    <col min="10242" max="10242" width="13.7109375" style="69" customWidth="1"/>
    <col min="10243" max="10244" width="12" style="69" customWidth="1"/>
    <col min="10245" max="10245" width="3" style="69" customWidth="1"/>
    <col min="10246" max="10246" width="1.140625" style="69" customWidth="1"/>
    <col min="10247" max="10247" width="3" style="69" customWidth="1"/>
    <col min="10248" max="10248" width="1.140625" style="69" customWidth="1"/>
    <col min="10249" max="10249" width="3" style="69" customWidth="1"/>
    <col min="10250" max="10250" width="8.5703125" style="69" customWidth="1"/>
    <col min="10251" max="10251" width="7.5703125" style="69" customWidth="1"/>
    <col min="10252" max="10252" width="10.140625" style="69" customWidth="1"/>
    <col min="10253" max="10253" width="15.5703125" style="69" customWidth="1"/>
    <col min="10254" max="10254" width="6.28515625" style="69" customWidth="1"/>
    <col min="10255" max="10255" width="19" style="69" customWidth="1"/>
    <col min="10256" max="10256" width="8.28515625" style="69" customWidth="1"/>
    <col min="10257" max="10497" width="11.42578125" style="69"/>
    <col min="10498" max="10498" width="13.7109375" style="69" customWidth="1"/>
    <col min="10499" max="10500" width="12" style="69" customWidth="1"/>
    <col min="10501" max="10501" width="3" style="69" customWidth="1"/>
    <col min="10502" max="10502" width="1.140625" style="69" customWidth="1"/>
    <col min="10503" max="10503" width="3" style="69" customWidth="1"/>
    <col min="10504" max="10504" width="1.140625" style="69" customWidth="1"/>
    <col min="10505" max="10505" width="3" style="69" customWidth="1"/>
    <col min="10506" max="10506" width="8.5703125" style="69" customWidth="1"/>
    <col min="10507" max="10507" width="7.5703125" style="69" customWidth="1"/>
    <col min="10508" max="10508" width="10.140625" style="69" customWidth="1"/>
    <col min="10509" max="10509" width="15.5703125" style="69" customWidth="1"/>
    <col min="10510" max="10510" width="6.28515625" style="69" customWidth="1"/>
    <col min="10511" max="10511" width="19" style="69" customWidth="1"/>
    <col min="10512" max="10512" width="8.28515625" style="69" customWidth="1"/>
    <col min="10513" max="10753" width="11.42578125" style="69"/>
    <col min="10754" max="10754" width="13.7109375" style="69" customWidth="1"/>
    <col min="10755" max="10756" width="12" style="69" customWidth="1"/>
    <col min="10757" max="10757" width="3" style="69" customWidth="1"/>
    <col min="10758" max="10758" width="1.140625" style="69" customWidth="1"/>
    <col min="10759" max="10759" width="3" style="69" customWidth="1"/>
    <col min="10760" max="10760" width="1.140625" style="69" customWidth="1"/>
    <col min="10761" max="10761" width="3" style="69" customWidth="1"/>
    <col min="10762" max="10762" width="8.5703125" style="69" customWidth="1"/>
    <col min="10763" max="10763" width="7.5703125" style="69" customWidth="1"/>
    <col min="10764" max="10764" width="10.140625" style="69" customWidth="1"/>
    <col min="10765" max="10765" width="15.5703125" style="69" customWidth="1"/>
    <col min="10766" max="10766" width="6.28515625" style="69" customWidth="1"/>
    <col min="10767" max="10767" width="19" style="69" customWidth="1"/>
    <col min="10768" max="10768" width="8.28515625" style="69" customWidth="1"/>
    <col min="10769" max="11009" width="11.42578125" style="69"/>
    <col min="11010" max="11010" width="13.7109375" style="69" customWidth="1"/>
    <col min="11011" max="11012" width="12" style="69" customWidth="1"/>
    <col min="11013" max="11013" width="3" style="69" customWidth="1"/>
    <col min="11014" max="11014" width="1.140625" style="69" customWidth="1"/>
    <col min="11015" max="11015" width="3" style="69" customWidth="1"/>
    <col min="11016" max="11016" width="1.140625" style="69" customWidth="1"/>
    <col min="11017" max="11017" width="3" style="69" customWidth="1"/>
    <col min="11018" max="11018" width="8.5703125" style="69" customWidth="1"/>
    <col min="11019" max="11019" width="7.5703125" style="69" customWidth="1"/>
    <col min="11020" max="11020" width="10.140625" style="69" customWidth="1"/>
    <col min="11021" max="11021" width="15.5703125" style="69" customWidth="1"/>
    <col min="11022" max="11022" width="6.28515625" style="69" customWidth="1"/>
    <col min="11023" max="11023" width="19" style="69" customWidth="1"/>
    <col min="11024" max="11024" width="8.28515625" style="69" customWidth="1"/>
    <col min="11025" max="11265" width="11.42578125" style="69"/>
    <col min="11266" max="11266" width="13.7109375" style="69" customWidth="1"/>
    <col min="11267" max="11268" width="12" style="69" customWidth="1"/>
    <col min="11269" max="11269" width="3" style="69" customWidth="1"/>
    <col min="11270" max="11270" width="1.140625" style="69" customWidth="1"/>
    <col min="11271" max="11271" width="3" style="69" customWidth="1"/>
    <col min="11272" max="11272" width="1.140625" style="69" customWidth="1"/>
    <col min="11273" max="11273" width="3" style="69" customWidth="1"/>
    <col min="11274" max="11274" width="8.5703125" style="69" customWidth="1"/>
    <col min="11275" max="11275" width="7.5703125" style="69" customWidth="1"/>
    <col min="11276" max="11276" width="10.140625" style="69" customWidth="1"/>
    <col min="11277" max="11277" width="15.5703125" style="69" customWidth="1"/>
    <col min="11278" max="11278" width="6.28515625" style="69" customWidth="1"/>
    <col min="11279" max="11279" width="19" style="69" customWidth="1"/>
    <col min="11280" max="11280" width="8.28515625" style="69" customWidth="1"/>
    <col min="11281" max="11521" width="11.42578125" style="69"/>
    <col min="11522" max="11522" width="13.7109375" style="69" customWidth="1"/>
    <col min="11523" max="11524" width="12" style="69" customWidth="1"/>
    <col min="11525" max="11525" width="3" style="69" customWidth="1"/>
    <col min="11526" max="11526" width="1.140625" style="69" customWidth="1"/>
    <col min="11527" max="11527" width="3" style="69" customWidth="1"/>
    <col min="11528" max="11528" width="1.140625" style="69" customWidth="1"/>
    <col min="11529" max="11529" width="3" style="69" customWidth="1"/>
    <col min="11530" max="11530" width="8.5703125" style="69" customWidth="1"/>
    <col min="11531" max="11531" width="7.5703125" style="69" customWidth="1"/>
    <col min="11532" max="11532" width="10.140625" style="69" customWidth="1"/>
    <col min="11533" max="11533" width="15.5703125" style="69" customWidth="1"/>
    <col min="11534" max="11534" width="6.28515625" style="69" customWidth="1"/>
    <col min="11535" max="11535" width="19" style="69" customWidth="1"/>
    <col min="11536" max="11536" width="8.28515625" style="69" customWidth="1"/>
    <col min="11537" max="11777" width="11.42578125" style="69"/>
    <col min="11778" max="11778" width="13.7109375" style="69" customWidth="1"/>
    <col min="11779" max="11780" width="12" style="69" customWidth="1"/>
    <col min="11781" max="11781" width="3" style="69" customWidth="1"/>
    <col min="11782" max="11782" width="1.140625" style="69" customWidth="1"/>
    <col min="11783" max="11783" width="3" style="69" customWidth="1"/>
    <col min="11784" max="11784" width="1.140625" style="69" customWidth="1"/>
    <col min="11785" max="11785" width="3" style="69" customWidth="1"/>
    <col min="11786" max="11786" width="8.5703125" style="69" customWidth="1"/>
    <col min="11787" max="11787" width="7.5703125" style="69" customWidth="1"/>
    <col min="11788" max="11788" width="10.140625" style="69" customWidth="1"/>
    <col min="11789" max="11789" width="15.5703125" style="69" customWidth="1"/>
    <col min="11790" max="11790" width="6.28515625" style="69" customWidth="1"/>
    <col min="11791" max="11791" width="19" style="69" customWidth="1"/>
    <col min="11792" max="11792" width="8.28515625" style="69" customWidth="1"/>
    <col min="11793" max="12033" width="11.42578125" style="69"/>
    <col min="12034" max="12034" width="13.7109375" style="69" customWidth="1"/>
    <col min="12035" max="12036" width="12" style="69" customWidth="1"/>
    <col min="12037" max="12037" width="3" style="69" customWidth="1"/>
    <col min="12038" max="12038" width="1.140625" style="69" customWidth="1"/>
    <col min="12039" max="12039" width="3" style="69" customWidth="1"/>
    <col min="12040" max="12040" width="1.140625" style="69" customWidth="1"/>
    <col min="12041" max="12041" width="3" style="69" customWidth="1"/>
    <col min="12042" max="12042" width="8.5703125" style="69" customWidth="1"/>
    <col min="12043" max="12043" width="7.5703125" style="69" customWidth="1"/>
    <col min="12044" max="12044" width="10.140625" style="69" customWidth="1"/>
    <col min="12045" max="12045" width="15.5703125" style="69" customWidth="1"/>
    <col min="12046" max="12046" width="6.28515625" style="69" customWidth="1"/>
    <col min="12047" max="12047" width="19" style="69" customWidth="1"/>
    <col min="12048" max="12048" width="8.28515625" style="69" customWidth="1"/>
    <col min="12049" max="12289" width="11.42578125" style="69"/>
    <col min="12290" max="12290" width="13.7109375" style="69" customWidth="1"/>
    <col min="12291" max="12292" width="12" style="69" customWidth="1"/>
    <col min="12293" max="12293" width="3" style="69" customWidth="1"/>
    <col min="12294" max="12294" width="1.140625" style="69" customWidth="1"/>
    <col min="12295" max="12295" width="3" style="69" customWidth="1"/>
    <col min="12296" max="12296" width="1.140625" style="69" customWidth="1"/>
    <col min="12297" max="12297" width="3" style="69" customWidth="1"/>
    <col min="12298" max="12298" width="8.5703125" style="69" customWidth="1"/>
    <col min="12299" max="12299" width="7.5703125" style="69" customWidth="1"/>
    <col min="12300" max="12300" width="10.140625" style="69" customWidth="1"/>
    <col min="12301" max="12301" width="15.5703125" style="69" customWidth="1"/>
    <col min="12302" max="12302" width="6.28515625" style="69" customWidth="1"/>
    <col min="12303" max="12303" width="19" style="69" customWidth="1"/>
    <col min="12304" max="12304" width="8.28515625" style="69" customWidth="1"/>
    <col min="12305" max="12545" width="11.42578125" style="69"/>
    <col min="12546" max="12546" width="13.7109375" style="69" customWidth="1"/>
    <col min="12547" max="12548" width="12" style="69" customWidth="1"/>
    <col min="12549" max="12549" width="3" style="69" customWidth="1"/>
    <col min="12550" max="12550" width="1.140625" style="69" customWidth="1"/>
    <col min="12551" max="12551" width="3" style="69" customWidth="1"/>
    <col min="12552" max="12552" width="1.140625" style="69" customWidth="1"/>
    <col min="12553" max="12553" width="3" style="69" customWidth="1"/>
    <col min="12554" max="12554" width="8.5703125" style="69" customWidth="1"/>
    <col min="12555" max="12555" width="7.5703125" style="69" customWidth="1"/>
    <col min="12556" max="12556" width="10.140625" style="69" customWidth="1"/>
    <col min="12557" max="12557" width="15.5703125" style="69" customWidth="1"/>
    <col min="12558" max="12558" width="6.28515625" style="69" customWidth="1"/>
    <col min="12559" max="12559" width="19" style="69" customWidth="1"/>
    <col min="12560" max="12560" width="8.28515625" style="69" customWidth="1"/>
    <col min="12561" max="12801" width="11.42578125" style="69"/>
    <col min="12802" max="12802" width="13.7109375" style="69" customWidth="1"/>
    <col min="12803" max="12804" width="12" style="69" customWidth="1"/>
    <col min="12805" max="12805" width="3" style="69" customWidth="1"/>
    <col min="12806" max="12806" width="1.140625" style="69" customWidth="1"/>
    <col min="12807" max="12807" width="3" style="69" customWidth="1"/>
    <col min="12808" max="12808" width="1.140625" style="69" customWidth="1"/>
    <col min="12809" max="12809" width="3" style="69" customWidth="1"/>
    <col min="12810" max="12810" width="8.5703125" style="69" customWidth="1"/>
    <col min="12811" max="12811" width="7.5703125" style="69" customWidth="1"/>
    <col min="12812" max="12812" width="10.140625" style="69" customWidth="1"/>
    <col min="12813" max="12813" width="15.5703125" style="69" customWidth="1"/>
    <col min="12814" max="12814" width="6.28515625" style="69" customWidth="1"/>
    <col min="12815" max="12815" width="19" style="69" customWidth="1"/>
    <col min="12816" max="12816" width="8.28515625" style="69" customWidth="1"/>
    <col min="12817" max="13057" width="11.42578125" style="69"/>
    <col min="13058" max="13058" width="13.7109375" style="69" customWidth="1"/>
    <col min="13059" max="13060" width="12" style="69" customWidth="1"/>
    <col min="13061" max="13061" width="3" style="69" customWidth="1"/>
    <col min="13062" max="13062" width="1.140625" style="69" customWidth="1"/>
    <col min="13063" max="13063" width="3" style="69" customWidth="1"/>
    <col min="13064" max="13064" width="1.140625" style="69" customWidth="1"/>
    <col min="13065" max="13065" width="3" style="69" customWidth="1"/>
    <col min="13066" max="13066" width="8.5703125" style="69" customWidth="1"/>
    <col min="13067" max="13067" width="7.5703125" style="69" customWidth="1"/>
    <col min="13068" max="13068" width="10.140625" style="69" customWidth="1"/>
    <col min="13069" max="13069" width="15.5703125" style="69" customWidth="1"/>
    <col min="13070" max="13070" width="6.28515625" style="69" customWidth="1"/>
    <col min="13071" max="13071" width="19" style="69" customWidth="1"/>
    <col min="13072" max="13072" width="8.28515625" style="69" customWidth="1"/>
    <col min="13073" max="13313" width="11.42578125" style="69"/>
    <col min="13314" max="13314" width="13.7109375" style="69" customWidth="1"/>
    <col min="13315" max="13316" width="12" style="69" customWidth="1"/>
    <col min="13317" max="13317" width="3" style="69" customWidth="1"/>
    <col min="13318" max="13318" width="1.140625" style="69" customWidth="1"/>
    <col min="13319" max="13319" width="3" style="69" customWidth="1"/>
    <col min="13320" max="13320" width="1.140625" style="69" customWidth="1"/>
    <col min="13321" max="13321" width="3" style="69" customWidth="1"/>
    <col min="13322" max="13322" width="8.5703125" style="69" customWidth="1"/>
    <col min="13323" max="13323" width="7.5703125" style="69" customWidth="1"/>
    <col min="13324" max="13324" width="10.140625" style="69" customWidth="1"/>
    <col min="13325" max="13325" width="15.5703125" style="69" customWidth="1"/>
    <col min="13326" max="13326" width="6.28515625" style="69" customWidth="1"/>
    <col min="13327" max="13327" width="19" style="69" customWidth="1"/>
    <col min="13328" max="13328" width="8.28515625" style="69" customWidth="1"/>
    <col min="13329" max="13569" width="11.42578125" style="69"/>
    <col min="13570" max="13570" width="13.7109375" style="69" customWidth="1"/>
    <col min="13571" max="13572" width="12" style="69" customWidth="1"/>
    <col min="13573" max="13573" width="3" style="69" customWidth="1"/>
    <col min="13574" max="13574" width="1.140625" style="69" customWidth="1"/>
    <col min="13575" max="13575" width="3" style="69" customWidth="1"/>
    <col min="13576" max="13576" width="1.140625" style="69" customWidth="1"/>
    <col min="13577" max="13577" width="3" style="69" customWidth="1"/>
    <col min="13578" max="13578" width="8.5703125" style="69" customWidth="1"/>
    <col min="13579" max="13579" width="7.5703125" style="69" customWidth="1"/>
    <col min="13580" max="13580" width="10.140625" style="69" customWidth="1"/>
    <col min="13581" max="13581" width="15.5703125" style="69" customWidth="1"/>
    <col min="13582" max="13582" width="6.28515625" style="69" customWidth="1"/>
    <col min="13583" max="13583" width="19" style="69" customWidth="1"/>
    <col min="13584" max="13584" width="8.28515625" style="69" customWidth="1"/>
    <col min="13585" max="13825" width="11.42578125" style="69"/>
    <col min="13826" max="13826" width="13.7109375" style="69" customWidth="1"/>
    <col min="13827" max="13828" width="12" style="69" customWidth="1"/>
    <col min="13829" max="13829" width="3" style="69" customWidth="1"/>
    <col min="13830" max="13830" width="1.140625" style="69" customWidth="1"/>
    <col min="13831" max="13831" width="3" style="69" customWidth="1"/>
    <col min="13832" max="13832" width="1.140625" style="69" customWidth="1"/>
    <col min="13833" max="13833" width="3" style="69" customWidth="1"/>
    <col min="13834" max="13834" width="8.5703125" style="69" customWidth="1"/>
    <col min="13835" max="13835" width="7.5703125" style="69" customWidth="1"/>
    <col min="13836" max="13836" width="10.140625" style="69" customWidth="1"/>
    <col min="13837" max="13837" width="15.5703125" style="69" customWidth="1"/>
    <col min="13838" max="13838" width="6.28515625" style="69" customWidth="1"/>
    <col min="13839" max="13839" width="19" style="69" customWidth="1"/>
    <col min="13840" max="13840" width="8.28515625" style="69" customWidth="1"/>
    <col min="13841" max="14081" width="11.42578125" style="69"/>
    <col min="14082" max="14082" width="13.7109375" style="69" customWidth="1"/>
    <col min="14083" max="14084" width="12" style="69" customWidth="1"/>
    <col min="14085" max="14085" width="3" style="69" customWidth="1"/>
    <col min="14086" max="14086" width="1.140625" style="69" customWidth="1"/>
    <col min="14087" max="14087" width="3" style="69" customWidth="1"/>
    <col min="14088" max="14088" width="1.140625" style="69" customWidth="1"/>
    <col min="14089" max="14089" width="3" style="69" customWidth="1"/>
    <col min="14090" max="14090" width="8.5703125" style="69" customWidth="1"/>
    <col min="14091" max="14091" width="7.5703125" style="69" customWidth="1"/>
    <col min="14092" max="14092" width="10.140625" style="69" customWidth="1"/>
    <col min="14093" max="14093" width="15.5703125" style="69" customWidth="1"/>
    <col min="14094" max="14094" width="6.28515625" style="69" customWidth="1"/>
    <col min="14095" max="14095" width="19" style="69" customWidth="1"/>
    <col min="14096" max="14096" width="8.28515625" style="69" customWidth="1"/>
    <col min="14097" max="14337" width="11.42578125" style="69"/>
    <col min="14338" max="14338" width="13.7109375" style="69" customWidth="1"/>
    <col min="14339" max="14340" width="12" style="69" customWidth="1"/>
    <col min="14341" max="14341" width="3" style="69" customWidth="1"/>
    <col min="14342" max="14342" width="1.140625" style="69" customWidth="1"/>
    <col min="14343" max="14343" width="3" style="69" customWidth="1"/>
    <col min="14344" max="14344" width="1.140625" style="69" customWidth="1"/>
    <col min="14345" max="14345" width="3" style="69" customWidth="1"/>
    <col min="14346" max="14346" width="8.5703125" style="69" customWidth="1"/>
    <col min="14347" max="14347" width="7.5703125" style="69" customWidth="1"/>
    <col min="14348" max="14348" width="10.140625" style="69" customWidth="1"/>
    <col min="14349" max="14349" width="15.5703125" style="69" customWidth="1"/>
    <col min="14350" max="14350" width="6.28515625" style="69" customWidth="1"/>
    <col min="14351" max="14351" width="19" style="69" customWidth="1"/>
    <col min="14352" max="14352" width="8.28515625" style="69" customWidth="1"/>
    <col min="14353" max="14593" width="11.42578125" style="69"/>
    <col min="14594" max="14594" width="13.7109375" style="69" customWidth="1"/>
    <col min="14595" max="14596" width="12" style="69" customWidth="1"/>
    <col min="14597" max="14597" width="3" style="69" customWidth="1"/>
    <col min="14598" max="14598" width="1.140625" style="69" customWidth="1"/>
    <col min="14599" max="14599" width="3" style="69" customWidth="1"/>
    <col min="14600" max="14600" width="1.140625" style="69" customWidth="1"/>
    <col min="14601" max="14601" width="3" style="69" customWidth="1"/>
    <col min="14602" max="14602" width="8.5703125" style="69" customWidth="1"/>
    <col min="14603" max="14603" width="7.5703125" style="69" customWidth="1"/>
    <col min="14604" max="14604" width="10.140625" style="69" customWidth="1"/>
    <col min="14605" max="14605" width="15.5703125" style="69" customWidth="1"/>
    <col min="14606" max="14606" width="6.28515625" style="69" customWidth="1"/>
    <col min="14607" max="14607" width="19" style="69" customWidth="1"/>
    <col min="14608" max="14608" width="8.28515625" style="69" customWidth="1"/>
    <col min="14609" max="14849" width="11.42578125" style="69"/>
    <col min="14850" max="14850" width="13.7109375" style="69" customWidth="1"/>
    <col min="14851" max="14852" width="12" style="69" customWidth="1"/>
    <col min="14853" max="14853" width="3" style="69" customWidth="1"/>
    <col min="14854" max="14854" width="1.140625" style="69" customWidth="1"/>
    <col min="14855" max="14855" width="3" style="69" customWidth="1"/>
    <col min="14856" max="14856" width="1.140625" style="69" customWidth="1"/>
    <col min="14857" max="14857" width="3" style="69" customWidth="1"/>
    <col min="14858" max="14858" width="8.5703125" style="69" customWidth="1"/>
    <col min="14859" max="14859" width="7.5703125" style="69" customWidth="1"/>
    <col min="14860" max="14860" width="10.140625" style="69" customWidth="1"/>
    <col min="14861" max="14861" width="15.5703125" style="69" customWidth="1"/>
    <col min="14862" max="14862" width="6.28515625" style="69" customWidth="1"/>
    <col min="14863" max="14863" width="19" style="69" customWidth="1"/>
    <col min="14864" max="14864" width="8.28515625" style="69" customWidth="1"/>
    <col min="14865" max="15105" width="11.42578125" style="69"/>
    <col min="15106" max="15106" width="13.7109375" style="69" customWidth="1"/>
    <col min="15107" max="15108" width="12" style="69" customWidth="1"/>
    <col min="15109" max="15109" width="3" style="69" customWidth="1"/>
    <col min="15110" max="15110" width="1.140625" style="69" customWidth="1"/>
    <col min="15111" max="15111" width="3" style="69" customWidth="1"/>
    <col min="15112" max="15112" width="1.140625" style="69" customWidth="1"/>
    <col min="15113" max="15113" width="3" style="69" customWidth="1"/>
    <col min="15114" max="15114" width="8.5703125" style="69" customWidth="1"/>
    <col min="15115" max="15115" width="7.5703125" style="69" customWidth="1"/>
    <col min="15116" max="15116" width="10.140625" style="69" customWidth="1"/>
    <col min="15117" max="15117" width="15.5703125" style="69" customWidth="1"/>
    <col min="15118" max="15118" width="6.28515625" style="69" customWidth="1"/>
    <col min="15119" max="15119" width="19" style="69" customWidth="1"/>
    <col min="15120" max="15120" width="8.28515625" style="69" customWidth="1"/>
    <col min="15121" max="15361" width="11.42578125" style="69"/>
    <col min="15362" max="15362" width="13.7109375" style="69" customWidth="1"/>
    <col min="15363" max="15364" width="12" style="69" customWidth="1"/>
    <col min="15365" max="15365" width="3" style="69" customWidth="1"/>
    <col min="15366" max="15366" width="1.140625" style="69" customWidth="1"/>
    <col min="15367" max="15367" width="3" style="69" customWidth="1"/>
    <col min="15368" max="15368" width="1.140625" style="69" customWidth="1"/>
    <col min="15369" max="15369" width="3" style="69" customWidth="1"/>
    <col min="15370" max="15370" width="8.5703125" style="69" customWidth="1"/>
    <col min="15371" max="15371" width="7.5703125" style="69" customWidth="1"/>
    <col min="15372" max="15372" width="10.140625" style="69" customWidth="1"/>
    <col min="15373" max="15373" width="15.5703125" style="69" customWidth="1"/>
    <col min="15374" max="15374" width="6.28515625" style="69" customWidth="1"/>
    <col min="15375" max="15375" width="19" style="69" customWidth="1"/>
    <col min="15376" max="15376" width="8.28515625" style="69" customWidth="1"/>
    <col min="15377" max="15617" width="11.42578125" style="69"/>
    <col min="15618" max="15618" width="13.7109375" style="69" customWidth="1"/>
    <col min="15619" max="15620" width="12" style="69" customWidth="1"/>
    <col min="15621" max="15621" width="3" style="69" customWidth="1"/>
    <col min="15622" max="15622" width="1.140625" style="69" customWidth="1"/>
    <col min="15623" max="15623" width="3" style="69" customWidth="1"/>
    <col min="15624" max="15624" width="1.140625" style="69" customWidth="1"/>
    <col min="15625" max="15625" width="3" style="69" customWidth="1"/>
    <col min="15626" max="15626" width="8.5703125" style="69" customWidth="1"/>
    <col min="15627" max="15627" width="7.5703125" style="69" customWidth="1"/>
    <col min="15628" max="15628" width="10.140625" style="69" customWidth="1"/>
    <col min="15629" max="15629" width="15.5703125" style="69" customWidth="1"/>
    <col min="15630" max="15630" width="6.28515625" style="69" customWidth="1"/>
    <col min="15631" max="15631" width="19" style="69" customWidth="1"/>
    <col min="15632" max="15632" width="8.28515625" style="69" customWidth="1"/>
    <col min="15633" max="15873" width="11.42578125" style="69"/>
    <col min="15874" max="15874" width="13.7109375" style="69" customWidth="1"/>
    <col min="15875" max="15876" width="12" style="69" customWidth="1"/>
    <col min="15877" max="15877" width="3" style="69" customWidth="1"/>
    <col min="15878" max="15878" width="1.140625" style="69" customWidth="1"/>
    <col min="15879" max="15879" width="3" style="69" customWidth="1"/>
    <col min="15880" max="15880" width="1.140625" style="69" customWidth="1"/>
    <col min="15881" max="15881" width="3" style="69" customWidth="1"/>
    <col min="15882" max="15882" width="8.5703125" style="69" customWidth="1"/>
    <col min="15883" max="15883" width="7.5703125" style="69" customWidth="1"/>
    <col min="15884" max="15884" width="10.140625" style="69" customWidth="1"/>
    <col min="15885" max="15885" width="15.5703125" style="69" customWidth="1"/>
    <col min="15886" max="15886" width="6.28515625" style="69" customWidth="1"/>
    <col min="15887" max="15887" width="19" style="69" customWidth="1"/>
    <col min="15888" max="15888" width="8.28515625" style="69" customWidth="1"/>
    <col min="15889" max="16129" width="11.42578125" style="69"/>
    <col min="16130" max="16130" width="13.7109375" style="69" customWidth="1"/>
    <col min="16131" max="16132" width="12" style="69" customWidth="1"/>
    <col min="16133" max="16133" width="3" style="69" customWidth="1"/>
    <col min="16134" max="16134" width="1.140625" style="69" customWidth="1"/>
    <col min="16135" max="16135" width="3" style="69" customWidth="1"/>
    <col min="16136" max="16136" width="1.140625" style="69" customWidth="1"/>
    <col min="16137" max="16137" width="3" style="69" customWidth="1"/>
    <col min="16138" max="16138" width="8.5703125" style="69" customWidth="1"/>
    <col min="16139" max="16139" width="7.5703125" style="69" customWidth="1"/>
    <col min="16140" max="16140" width="10.140625" style="69" customWidth="1"/>
    <col min="16141" max="16141" width="15.5703125" style="69" customWidth="1"/>
    <col min="16142" max="16142" width="6.28515625" style="69" customWidth="1"/>
    <col min="16143" max="16143" width="19" style="69" customWidth="1"/>
    <col min="16144" max="16144" width="8.28515625" style="69" customWidth="1"/>
    <col min="16145" max="16384" width="11.42578125" style="69"/>
  </cols>
  <sheetData>
    <row r="1" spans="1:16" ht="69.95" customHeight="1" x14ac:dyDescent="0.2">
      <c r="A1" s="65"/>
      <c r="B1" s="66"/>
      <c r="C1" s="66"/>
      <c r="D1" s="66"/>
      <c r="E1" s="65"/>
      <c r="F1" s="65"/>
      <c r="G1" s="65"/>
      <c r="H1" s="65"/>
      <c r="I1" s="65"/>
      <c r="J1" s="66"/>
      <c r="K1" s="67"/>
      <c r="L1" s="68"/>
    </row>
    <row r="2" spans="1:16" ht="18" x14ac:dyDescent="0.25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3"/>
      <c r="N2" s="73"/>
      <c r="O2" s="73"/>
      <c r="P2" s="73"/>
    </row>
    <row r="3" spans="1:16" ht="3" customHeight="1" x14ac:dyDescent="0.2">
      <c r="A3" s="137"/>
      <c r="B3" s="138"/>
      <c r="C3" s="139"/>
      <c r="D3" s="139"/>
      <c r="E3" s="140"/>
      <c r="F3" s="140"/>
      <c r="G3" s="140"/>
      <c r="H3" s="140"/>
      <c r="I3" s="140"/>
      <c r="J3" s="139"/>
      <c r="K3" s="141"/>
      <c r="L3" s="139"/>
      <c r="N3" s="69"/>
      <c r="O3" s="69"/>
    </row>
    <row r="4" spans="1:16" s="74" customFormat="1" ht="18.75" x14ac:dyDescent="0.3">
      <c r="A4" s="142" t="s">
        <v>67</v>
      </c>
      <c r="B4" s="84"/>
      <c r="C4" s="85"/>
      <c r="D4" s="85"/>
      <c r="E4" s="86"/>
      <c r="F4" s="86"/>
      <c r="G4" s="86"/>
      <c r="H4" s="86"/>
      <c r="I4" s="86"/>
      <c r="J4" s="85"/>
      <c r="K4" s="87"/>
      <c r="L4" s="88"/>
    </row>
    <row r="5" spans="1:16" s="74" customFormat="1" ht="15" x14ac:dyDescent="0.2">
      <c r="A5" s="83" t="s">
        <v>28</v>
      </c>
      <c r="B5" s="84"/>
      <c r="C5" s="85"/>
      <c r="D5" s="85"/>
      <c r="E5" s="86"/>
      <c r="F5" s="86"/>
      <c r="G5" s="86"/>
      <c r="H5" s="86"/>
      <c r="I5" s="86"/>
      <c r="J5" s="85"/>
      <c r="K5" s="87"/>
      <c r="L5" s="88"/>
    </row>
    <row r="6" spans="1:16" s="74" customFormat="1" ht="15" x14ac:dyDescent="0.2">
      <c r="A6" s="83" t="s">
        <v>29</v>
      </c>
      <c r="B6" s="84"/>
      <c r="C6" s="85"/>
      <c r="D6" s="85"/>
      <c r="E6" s="86"/>
      <c r="F6" s="86"/>
      <c r="G6" s="86"/>
      <c r="H6" s="86"/>
      <c r="I6" s="86"/>
      <c r="J6" s="85"/>
      <c r="K6" s="87"/>
      <c r="L6" s="88"/>
    </row>
    <row r="7" spans="1:16" s="74" customFormat="1" ht="3" customHeight="1" x14ac:dyDescent="0.2">
      <c r="A7" s="143"/>
      <c r="B7" s="85"/>
      <c r="C7" s="85"/>
      <c r="D7" s="85"/>
      <c r="E7" s="86"/>
      <c r="F7" s="86"/>
      <c r="G7" s="86"/>
      <c r="H7" s="86"/>
      <c r="I7" s="86"/>
      <c r="J7" s="85"/>
      <c r="K7" s="87"/>
      <c r="L7" s="88"/>
    </row>
    <row r="8" spans="1:16" x14ac:dyDescent="0.2">
      <c r="A8" s="144"/>
      <c r="B8" s="145"/>
      <c r="C8" s="145"/>
      <c r="D8" s="145"/>
      <c r="E8" s="93"/>
      <c r="F8" s="94"/>
      <c r="G8" s="94" t="s">
        <v>30</v>
      </c>
      <c r="H8" s="94"/>
      <c r="I8" s="95"/>
      <c r="J8" s="145"/>
      <c r="K8" s="146"/>
      <c r="L8" s="97" t="s">
        <v>31</v>
      </c>
      <c r="M8" s="80"/>
      <c r="N8" s="147"/>
      <c r="O8" s="147"/>
    </row>
    <row r="9" spans="1:16" s="106" customFormat="1" ht="15" customHeight="1" x14ac:dyDescent="0.2">
      <c r="A9" s="148"/>
      <c r="B9" s="149"/>
      <c r="C9" s="149"/>
      <c r="D9" s="150"/>
      <c r="E9" s="101"/>
      <c r="F9" s="102"/>
      <c r="G9" s="102" t="s">
        <v>32</v>
      </c>
      <c r="H9" s="102"/>
      <c r="I9" s="103"/>
      <c r="J9" s="150"/>
      <c r="K9" s="151"/>
      <c r="L9" s="105" t="s">
        <v>33</v>
      </c>
      <c r="M9" s="152"/>
      <c r="N9" s="153"/>
      <c r="O9" s="153"/>
    </row>
    <row r="10" spans="1:16" x14ac:dyDescent="0.2">
      <c r="A10" s="107" t="s">
        <v>34</v>
      </c>
      <c r="B10" s="154" t="s">
        <v>35</v>
      </c>
      <c r="C10" s="154" t="s">
        <v>36</v>
      </c>
      <c r="D10" s="154" t="s">
        <v>37</v>
      </c>
      <c r="E10" s="109" t="s">
        <v>38</v>
      </c>
      <c r="F10" s="110"/>
      <c r="G10" s="110"/>
      <c r="H10" s="110"/>
      <c r="I10" s="111"/>
      <c r="J10" s="155" t="s">
        <v>38</v>
      </c>
      <c r="K10" s="113" t="s">
        <v>39</v>
      </c>
      <c r="L10" s="114" t="s">
        <v>40</v>
      </c>
      <c r="N10" s="69"/>
      <c r="O10" s="69"/>
    </row>
    <row r="11" spans="1:16" x14ac:dyDescent="0.2">
      <c r="A11" s="124">
        <v>50</v>
      </c>
      <c r="B11" s="156">
        <v>9.4236599999999999</v>
      </c>
      <c r="C11" s="156">
        <v>1300</v>
      </c>
      <c r="D11" s="156">
        <v>2.5</v>
      </c>
      <c r="E11" s="275">
        <v>6.89</v>
      </c>
      <c r="F11" s="276"/>
      <c r="G11" s="276"/>
      <c r="H11" s="276"/>
      <c r="I11" s="277"/>
      <c r="J11" s="125"/>
      <c r="K11" s="132" t="s">
        <v>41</v>
      </c>
      <c r="L11" s="120">
        <f>INT(B11*((C11-E11*100)/100)^D11)</f>
        <v>869</v>
      </c>
      <c r="N11" s="69"/>
      <c r="O11" s="69"/>
    </row>
    <row r="12" spans="1:16" x14ac:dyDescent="0.2">
      <c r="A12" s="124">
        <v>60</v>
      </c>
      <c r="B12" s="156">
        <v>7.4867600000000003</v>
      </c>
      <c r="C12" s="156">
        <v>1460</v>
      </c>
      <c r="D12" s="156">
        <v>2.5</v>
      </c>
      <c r="E12" s="275">
        <v>9</v>
      </c>
      <c r="F12" s="276"/>
      <c r="G12" s="276"/>
      <c r="H12" s="276"/>
      <c r="I12" s="277"/>
      <c r="J12" s="125"/>
      <c r="K12" s="132" t="s">
        <v>41</v>
      </c>
      <c r="L12" s="120">
        <f t="shared" ref="L12:L17" si="0">INT(B12*((C12-E12*100)/100)^D12)</f>
        <v>555</v>
      </c>
      <c r="N12" s="69"/>
      <c r="O12" s="69"/>
    </row>
    <row r="13" spans="1:16" x14ac:dyDescent="0.2">
      <c r="A13" s="124">
        <v>80</v>
      </c>
      <c r="B13" s="156">
        <v>4.2244299999999999</v>
      </c>
      <c r="C13" s="156">
        <v>1850</v>
      </c>
      <c r="D13" s="156">
        <v>2.5</v>
      </c>
      <c r="E13" s="275">
        <v>12</v>
      </c>
      <c r="F13" s="276"/>
      <c r="G13" s="276"/>
      <c r="H13" s="276"/>
      <c r="I13" s="277"/>
      <c r="J13" s="125"/>
      <c r="K13" s="132" t="s">
        <v>41</v>
      </c>
      <c r="L13" s="120">
        <f t="shared" si="0"/>
        <v>455</v>
      </c>
      <c r="N13" s="69"/>
      <c r="O13" s="69"/>
    </row>
    <row r="14" spans="1:16" x14ac:dyDescent="0.2">
      <c r="A14" s="124">
        <v>100</v>
      </c>
      <c r="B14" s="125">
        <v>7.8930499999999997</v>
      </c>
      <c r="C14" s="125">
        <v>2180</v>
      </c>
      <c r="D14" s="125">
        <v>2.1</v>
      </c>
      <c r="E14" s="275">
        <v>12.41</v>
      </c>
      <c r="F14" s="276"/>
      <c r="G14" s="276"/>
      <c r="H14" s="276"/>
      <c r="I14" s="277"/>
      <c r="J14" s="125"/>
      <c r="K14" s="132" t="s">
        <v>41</v>
      </c>
      <c r="L14" s="120">
        <f t="shared" si="0"/>
        <v>870</v>
      </c>
      <c r="N14" s="69"/>
      <c r="O14" s="69"/>
    </row>
    <row r="15" spans="1:16" x14ac:dyDescent="0.2">
      <c r="A15" s="124">
        <v>200</v>
      </c>
      <c r="B15" s="125">
        <v>1.4358390000000001</v>
      </c>
      <c r="C15" s="125">
        <v>4649</v>
      </c>
      <c r="D15" s="125">
        <v>2.1</v>
      </c>
      <c r="E15" s="275">
        <v>25.35</v>
      </c>
      <c r="F15" s="276"/>
      <c r="G15" s="276"/>
      <c r="H15" s="276"/>
      <c r="I15" s="277"/>
      <c r="J15" s="125"/>
      <c r="K15" s="132" t="s">
        <v>41</v>
      </c>
      <c r="L15" s="120">
        <f t="shared" si="0"/>
        <v>870</v>
      </c>
      <c r="N15" s="69"/>
      <c r="O15" s="69"/>
    </row>
    <row r="16" spans="1:16" x14ac:dyDescent="0.2">
      <c r="A16" s="124">
        <v>300</v>
      </c>
      <c r="B16" s="125">
        <v>0.51564399999999999</v>
      </c>
      <c r="C16" s="125">
        <v>7564</v>
      </c>
      <c r="D16" s="125">
        <v>2.1</v>
      </c>
      <c r="E16" s="275">
        <v>41.22</v>
      </c>
      <c r="F16" s="276"/>
      <c r="G16" s="276"/>
      <c r="H16" s="276"/>
      <c r="I16" s="277"/>
      <c r="J16" s="125"/>
      <c r="K16" s="126" t="s">
        <v>41</v>
      </c>
      <c r="L16" s="120">
        <f t="shared" si="0"/>
        <v>870</v>
      </c>
      <c r="N16" s="69"/>
      <c r="O16" s="69"/>
    </row>
    <row r="17" spans="1:15" x14ac:dyDescent="0.2">
      <c r="A17" s="124">
        <v>400</v>
      </c>
      <c r="B17" s="125">
        <v>0.261208</v>
      </c>
      <c r="C17" s="125">
        <v>10454</v>
      </c>
      <c r="D17" s="125">
        <v>2.1</v>
      </c>
      <c r="E17" s="275">
        <v>56.96</v>
      </c>
      <c r="F17" s="276"/>
      <c r="G17" s="276"/>
      <c r="H17" s="276"/>
      <c r="I17" s="277"/>
      <c r="J17" s="125"/>
      <c r="K17" s="126" t="s">
        <v>41</v>
      </c>
      <c r="L17" s="120">
        <f t="shared" si="0"/>
        <v>870</v>
      </c>
      <c r="N17" s="69"/>
      <c r="O17" s="69"/>
    </row>
    <row r="18" spans="1:15" x14ac:dyDescent="0.2">
      <c r="A18" s="124">
        <v>600</v>
      </c>
      <c r="B18" s="125">
        <v>8.9751999999999998E-2</v>
      </c>
      <c r="C18" s="125">
        <v>17543</v>
      </c>
      <c r="D18" s="125">
        <v>2.1</v>
      </c>
      <c r="E18" s="127">
        <v>1</v>
      </c>
      <c r="F18" s="157" t="s">
        <v>8</v>
      </c>
      <c r="G18" s="127">
        <v>36</v>
      </c>
      <c r="H18" s="157" t="s">
        <v>42</v>
      </c>
      <c r="I18" s="127">
        <v>30</v>
      </c>
      <c r="J18" s="125">
        <f t="shared" ref="J18:J24" si="1">(6000*E18)+(100*G18)+I18</f>
        <v>9630</v>
      </c>
      <c r="K18" s="119" t="s">
        <v>51</v>
      </c>
      <c r="L18" s="120">
        <f>INT(B18*((C18-J18)/100)^D18)</f>
        <v>870</v>
      </c>
      <c r="N18" s="69"/>
      <c r="O18" s="69"/>
    </row>
    <row r="19" spans="1:15" x14ac:dyDescent="0.2">
      <c r="A19" s="124">
        <v>800</v>
      </c>
      <c r="B19" s="125">
        <v>4.3619999999999999E-2</v>
      </c>
      <c r="C19" s="125">
        <v>24531</v>
      </c>
      <c r="D19" s="125">
        <v>2.1</v>
      </c>
      <c r="E19" s="127">
        <v>2</v>
      </c>
      <c r="F19" s="157" t="s">
        <v>8</v>
      </c>
      <c r="G19" s="127">
        <v>45</v>
      </c>
      <c r="H19" s="157" t="s">
        <v>42</v>
      </c>
      <c r="I19" s="127">
        <v>74</v>
      </c>
      <c r="J19" s="125">
        <f t="shared" si="1"/>
        <v>16574</v>
      </c>
      <c r="K19" s="119" t="s">
        <v>51</v>
      </c>
      <c r="L19" s="120">
        <f t="shared" ref="L19:L25" si="2">INT(B19*((C19-J19)/100)^D19)</f>
        <v>427</v>
      </c>
      <c r="N19" s="69"/>
      <c r="O19" s="69"/>
    </row>
    <row r="20" spans="1:15" x14ac:dyDescent="0.2">
      <c r="A20" s="124">
        <v>1000</v>
      </c>
      <c r="B20" s="125">
        <f>0.006914/4</f>
        <v>1.7285E-3</v>
      </c>
      <c r="C20" s="125">
        <f>34158+15000</f>
        <v>49158</v>
      </c>
      <c r="D20" s="125">
        <v>2.2999999999999998</v>
      </c>
      <c r="E20" s="127">
        <v>2</v>
      </c>
      <c r="F20" s="157" t="s">
        <v>8</v>
      </c>
      <c r="G20" s="127">
        <v>56</v>
      </c>
      <c r="H20" s="157" t="s">
        <v>42</v>
      </c>
      <c r="I20" s="127">
        <v>64</v>
      </c>
      <c r="J20" s="125">
        <f t="shared" si="1"/>
        <v>17664</v>
      </c>
      <c r="K20" s="119" t="s">
        <v>51</v>
      </c>
      <c r="L20" s="120">
        <f t="shared" si="2"/>
        <v>962</v>
      </c>
      <c r="N20" s="69"/>
      <c r="O20" s="69"/>
    </row>
    <row r="21" spans="1:15" x14ac:dyDescent="0.2">
      <c r="A21" s="124">
        <v>1500</v>
      </c>
      <c r="B21" s="125">
        <v>2.4951000000000001E-3</v>
      </c>
      <c r="C21" s="125">
        <v>53216</v>
      </c>
      <c r="D21" s="125">
        <v>2.2999999999999998</v>
      </c>
      <c r="E21" s="127">
        <v>4</v>
      </c>
      <c r="F21" s="157" t="s">
        <v>8</v>
      </c>
      <c r="G21" s="127">
        <v>35</v>
      </c>
      <c r="H21" s="157" t="s">
        <v>42</v>
      </c>
      <c r="I21" s="127">
        <v>26</v>
      </c>
      <c r="J21" s="125">
        <f t="shared" si="1"/>
        <v>27526</v>
      </c>
      <c r="K21" s="119" t="s">
        <v>51</v>
      </c>
      <c r="L21" s="120">
        <f t="shared" si="2"/>
        <v>870</v>
      </c>
      <c r="N21" s="69"/>
      <c r="O21" s="69"/>
    </row>
    <row r="22" spans="1:15" x14ac:dyDescent="0.2">
      <c r="A22" s="124">
        <v>2000</v>
      </c>
      <c r="B22" s="125">
        <v>1.1486000000000001E-3</v>
      </c>
      <c r="C22" s="125">
        <v>74565</v>
      </c>
      <c r="D22" s="125">
        <v>2.2999999999999998</v>
      </c>
      <c r="E22" s="127">
        <v>6</v>
      </c>
      <c r="F22" s="157" t="s">
        <v>8</v>
      </c>
      <c r="G22" s="127">
        <v>25</v>
      </c>
      <c r="H22" s="157" t="s">
        <v>42</v>
      </c>
      <c r="I22" s="127">
        <v>70</v>
      </c>
      <c r="J22" s="125">
        <f t="shared" si="1"/>
        <v>38570</v>
      </c>
      <c r="K22" s="119" t="s">
        <v>51</v>
      </c>
      <c r="L22" s="120">
        <f t="shared" si="2"/>
        <v>870</v>
      </c>
      <c r="N22" s="69"/>
      <c r="O22" s="69"/>
    </row>
    <row r="23" spans="1:15" x14ac:dyDescent="0.2">
      <c r="A23" s="124">
        <v>3000</v>
      </c>
      <c r="B23" s="125">
        <v>4.2789E-4</v>
      </c>
      <c r="C23" s="125">
        <v>114561</v>
      </c>
      <c r="D23" s="125">
        <v>2.2999999999999998</v>
      </c>
      <c r="E23" s="127">
        <v>9</v>
      </c>
      <c r="F23" s="157" t="s">
        <v>8</v>
      </c>
      <c r="G23" s="127">
        <v>52</v>
      </c>
      <c r="H23" s="157" t="s">
        <v>42</v>
      </c>
      <c r="I23" s="127">
        <v>65</v>
      </c>
      <c r="J23" s="125">
        <f t="shared" si="1"/>
        <v>59265</v>
      </c>
      <c r="K23" s="119" t="s">
        <v>51</v>
      </c>
      <c r="L23" s="120">
        <f t="shared" si="2"/>
        <v>870</v>
      </c>
      <c r="N23" s="69"/>
      <c r="O23" s="69"/>
    </row>
    <row r="24" spans="1:15" x14ac:dyDescent="0.2">
      <c r="A24" s="124">
        <v>5000</v>
      </c>
      <c r="B24" s="125">
        <v>1.1545E-4</v>
      </c>
      <c r="C24" s="125">
        <v>202413</v>
      </c>
      <c r="D24" s="125">
        <v>2.2999999999999998</v>
      </c>
      <c r="E24" s="127">
        <v>17</v>
      </c>
      <c r="F24" s="157" t="s">
        <v>8</v>
      </c>
      <c r="G24" s="127">
        <v>26</v>
      </c>
      <c r="H24" s="157" t="s">
        <v>42</v>
      </c>
      <c r="I24" s="127">
        <v>77</v>
      </c>
      <c r="J24" s="125">
        <f t="shared" si="1"/>
        <v>104677</v>
      </c>
      <c r="K24" s="119" t="s">
        <v>51</v>
      </c>
      <c r="L24" s="120">
        <f t="shared" si="2"/>
        <v>870</v>
      </c>
      <c r="N24" s="69"/>
      <c r="O24" s="69"/>
    </row>
    <row r="25" spans="1:15" x14ac:dyDescent="0.2">
      <c r="A25" s="124">
        <v>10000</v>
      </c>
      <c r="B25" s="125">
        <v>2.1257E-5</v>
      </c>
      <c r="C25" s="125">
        <v>422397</v>
      </c>
      <c r="D25" s="125">
        <v>2.2999999999999998</v>
      </c>
      <c r="E25" s="127">
        <v>36</v>
      </c>
      <c r="F25" s="157" t="s">
        <v>8</v>
      </c>
      <c r="G25" s="127">
        <v>24</v>
      </c>
      <c r="H25" s="157" t="s">
        <v>42</v>
      </c>
      <c r="I25" s="127">
        <v>23</v>
      </c>
      <c r="J25" s="125">
        <f>(6000*E25)+(100*G25)+I25</f>
        <v>218423</v>
      </c>
      <c r="K25" s="119" t="s">
        <v>51</v>
      </c>
      <c r="L25" s="120">
        <f t="shared" si="2"/>
        <v>870</v>
      </c>
      <c r="N25" s="69"/>
      <c r="O25" s="69"/>
    </row>
    <row r="26" spans="1:15" x14ac:dyDescent="0.2">
      <c r="A26" s="124" t="s">
        <v>43</v>
      </c>
      <c r="B26" s="125">
        <v>16.638376999999998</v>
      </c>
      <c r="C26" s="125">
        <v>1448</v>
      </c>
      <c r="D26" s="125">
        <v>2.1</v>
      </c>
      <c r="E26" s="275">
        <v>7.89</v>
      </c>
      <c r="F26" s="276"/>
      <c r="G26" s="276"/>
      <c r="H26" s="276"/>
      <c r="I26" s="277"/>
      <c r="J26" s="125"/>
      <c r="K26" s="158" t="s">
        <v>41</v>
      </c>
      <c r="L26" s="120">
        <f t="shared" ref="L26:L31" si="3">INT(B26*((C26-E26*100)/100)^D26)</f>
        <v>872</v>
      </c>
      <c r="N26" s="69"/>
      <c r="O26" s="69"/>
    </row>
    <row r="27" spans="1:15" x14ac:dyDescent="0.2">
      <c r="A27" s="124" t="s">
        <v>44</v>
      </c>
      <c r="B27" s="125">
        <v>12.060698</v>
      </c>
      <c r="C27" s="125">
        <v>1688</v>
      </c>
      <c r="D27" s="125">
        <v>2.1</v>
      </c>
      <c r="E27" s="275">
        <v>10.6</v>
      </c>
      <c r="F27" s="276"/>
      <c r="G27" s="276"/>
      <c r="H27" s="276"/>
      <c r="I27" s="277"/>
      <c r="J27" s="125"/>
      <c r="K27" s="132" t="s">
        <v>41</v>
      </c>
      <c r="L27" s="120">
        <f t="shared" si="3"/>
        <v>571</v>
      </c>
      <c r="N27" s="69"/>
      <c r="O27" s="69"/>
    </row>
    <row r="28" spans="1:15" x14ac:dyDescent="0.2">
      <c r="A28" s="124" t="s">
        <v>45</v>
      </c>
      <c r="B28" s="125">
        <v>7.1074820000000001</v>
      </c>
      <c r="C28" s="125">
        <v>2171</v>
      </c>
      <c r="D28" s="125">
        <v>2.1</v>
      </c>
      <c r="E28" s="275">
        <v>14</v>
      </c>
      <c r="F28" s="276"/>
      <c r="G28" s="276"/>
      <c r="H28" s="276"/>
      <c r="I28" s="277"/>
      <c r="J28" s="125"/>
      <c r="K28" s="132" t="s">
        <v>41</v>
      </c>
      <c r="L28" s="120">
        <f t="shared" si="3"/>
        <v>518</v>
      </c>
      <c r="N28" s="69"/>
      <c r="O28" s="69"/>
    </row>
    <row r="29" spans="1:15" x14ac:dyDescent="0.2">
      <c r="A29" s="124" t="s">
        <v>46</v>
      </c>
      <c r="B29" s="125">
        <v>4.6742319999999999</v>
      </c>
      <c r="C29" s="125">
        <v>2650</v>
      </c>
      <c r="D29" s="125">
        <v>2.1</v>
      </c>
      <c r="E29" s="275">
        <v>14.45</v>
      </c>
      <c r="F29" s="276"/>
      <c r="G29" s="276"/>
      <c r="H29" s="276"/>
      <c r="I29" s="277"/>
      <c r="J29" s="125"/>
      <c r="K29" s="126" t="s">
        <v>41</v>
      </c>
      <c r="L29" s="120">
        <f t="shared" si="3"/>
        <v>870</v>
      </c>
      <c r="N29" s="69"/>
      <c r="O29" s="69"/>
    </row>
    <row r="30" spans="1:15" x14ac:dyDescent="0.2">
      <c r="A30" s="124" t="s">
        <v>48</v>
      </c>
      <c r="B30" s="125">
        <v>0.37129400000000001</v>
      </c>
      <c r="C30" s="125">
        <v>8570</v>
      </c>
      <c r="D30" s="125">
        <v>2.1</v>
      </c>
      <c r="E30" s="275">
        <v>45.45</v>
      </c>
      <c r="F30" s="276"/>
      <c r="G30" s="276"/>
      <c r="H30" s="276"/>
      <c r="I30" s="277"/>
      <c r="J30" s="125"/>
      <c r="K30" s="126" t="s">
        <v>41</v>
      </c>
      <c r="L30" s="120">
        <f t="shared" si="3"/>
        <v>870</v>
      </c>
      <c r="N30" s="69"/>
      <c r="O30" s="69"/>
    </row>
    <row r="31" spans="1:15" x14ac:dyDescent="0.2">
      <c r="A31" s="124" t="s">
        <v>49</v>
      </c>
      <c r="B31" s="125">
        <v>0.21729100000000001</v>
      </c>
      <c r="C31" s="125">
        <v>11424</v>
      </c>
      <c r="D31" s="125">
        <v>2.1</v>
      </c>
      <c r="E31" s="275">
        <v>62.3</v>
      </c>
      <c r="F31" s="276"/>
      <c r="G31" s="276"/>
      <c r="H31" s="276"/>
      <c r="I31" s="277"/>
      <c r="J31" s="125"/>
      <c r="K31" s="126" t="s">
        <v>41</v>
      </c>
      <c r="L31" s="120">
        <f t="shared" si="3"/>
        <v>870</v>
      </c>
      <c r="N31" s="69"/>
      <c r="O31" s="69"/>
    </row>
    <row r="32" spans="1:15" x14ac:dyDescent="0.2">
      <c r="A32" s="115" t="s">
        <v>50</v>
      </c>
      <c r="B32" s="116">
        <v>2.0582999999999999E-3</v>
      </c>
      <c r="C32" s="117">
        <v>58137</v>
      </c>
      <c r="D32" s="118">
        <v>2.2999999999999998</v>
      </c>
      <c r="E32" s="127">
        <v>5</v>
      </c>
      <c r="F32" s="128"/>
      <c r="G32" s="127">
        <v>2</v>
      </c>
      <c r="H32" s="128"/>
      <c r="I32" s="127">
        <v>5</v>
      </c>
      <c r="J32" s="125">
        <f>(6000*E32)+(100*G32)+I32</f>
        <v>30205</v>
      </c>
      <c r="K32" s="119" t="s">
        <v>51</v>
      </c>
      <c r="L32" s="120">
        <f>INT(B32*((C32-J32)/100)^D32)</f>
        <v>870</v>
      </c>
      <c r="N32" s="69"/>
      <c r="O32" s="69"/>
    </row>
    <row r="33" spans="1:19" x14ac:dyDescent="0.2">
      <c r="A33" s="115" t="s">
        <v>52</v>
      </c>
      <c r="B33" s="116">
        <v>9.3720000000000001E-4</v>
      </c>
      <c r="C33" s="117">
        <v>81460</v>
      </c>
      <c r="D33" s="118">
        <v>2.2999999999999998</v>
      </c>
      <c r="E33" s="127">
        <v>7</v>
      </c>
      <c r="F33" s="128"/>
      <c r="G33" s="127">
        <v>1</v>
      </c>
      <c r="H33" s="128"/>
      <c r="I33" s="127">
        <v>37</v>
      </c>
      <c r="J33" s="125">
        <f>(6000*E33)+(100*G33)+I33</f>
        <v>42137</v>
      </c>
      <c r="K33" s="119" t="s">
        <v>51</v>
      </c>
      <c r="L33" s="120">
        <f>INT(B33*((C33-J33)/100)^D33)</f>
        <v>870</v>
      </c>
      <c r="N33" s="69"/>
      <c r="O33" s="69"/>
    </row>
    <row r="34" spans="1:19" x14ac:dyDescent="0.2">
      <c r="A34" s="115" t="s">
        <v>53</v>
      </c>
      <c r="B34" s="116">
        <v>3.4914000000000001E-4</v>
      </c>
      <c r="C34" s="117">
        <v>125154</v>
      </c>
      <c r="D34" s="118">
        <v>2.2999999999999998</v>
      </c>
      <c r="E34" s="127">
        <v>10</v>
      </c>
      <c r="F34" s="128"/>
      <c r="G34" s="127">
        <v>47</v>
      </c>
      <c r="H34" s="128"/>
      <c r="I34" s="127">
        <v>45</v>
      </c>
      <c r="J34" s="125">
        <f>(6000*E34)+(100*G34)+I34</f>
        <v>64745</v>
      </c>
      <c r="K34" s="119" t="s">
        <v>51</v>
      </c>
      <c r="L34" s="120">
        <f>INT(B34*((C34-J34)/100)^D34)</f>
        <v>870</v>
      </c>
      <c r="N34" s="69"/>
      <c r="O34" s="69"/>
    </row>
    <row r="35" spans="1:19" x14ac:dyDescent="0.2">
      <c r="A35" s="124" t="s">
        <v>54</v>
      </c>
      <c r="B35" s="125">
        <v>0.40554800000000002</v>
      </c>
      <c r="C35" s="125">
        <v>8720</v>
      </c>
      <c r="D35" s="125">
        <v>2.1</v>
      </c>
      <c r="E35" s="275">
        <v>48.61</v>
      </c>
      <c r="F35" s="276"/>
      <c r="G35" s="276"/>
      <c r="H35" s="276"/>
      <c r="I35" s="277"/>
      <c r="J35" s="125"/>
      <c r="K35" s="159" t="s">
        <v>41</v>
      </c>
      <c r="L35" s="120">
        <f>INT(B35*((C35-E35*100)/100)^D35)</f>
        <v>870</v>
      </c>
      <c r="N35" s="69"/>
      <c r="O35" s="69"/>
    </row>
    <row r="36" spans="1:19" x14ac:dyDescent="0.2">
      <c r="A36" s="124" t="s">
        <v>55</v>
      </c>
      <c r="B36" s="125">
        <v>1.4782E-2</v>
      </c>
      <c r="C36" s="125">
        <v>41816</v>
      </c>
      <c r="D36" s="125">
        <v>2.1</v>
      </c>
      <c r="E36" s="127">
        <v>3</v>
      </c>
      <c r="F36" s="157" t="s">
        <v>8</v>
      </c>
      <c r="G36" s="127">
        <v>51</v>
      </c>
      <c r="H36" s="157" t="s">
        <v>42</v>
      </c>
      <c r="I36" s="127">
        <v>38</v>
      </c>
      <c r="J36" s="125">
        <f>(6000*E36)+(100*G36)+I36</f>
        <v>23138</v>
      </c>
      <c r="K36" s="119" t="s">
        <v>51</v>
      </c>
      <c r="L36" s="120">
        <f>INT(B36*((C36-J36)/100)^D36)</f>
        <v>870</v>
      </c>
      <c r="N36" s="69"/>
      <c r="O36" s="69"/>
      <c r="P36" s="160"/>
      <c r="Q36" s="160"/>
      <c r="R36" s="160"/>
      <c r="S36" s="160"/>
    </row>
    <row r="37" spans="1:19" x14ac:dyDescent="0.2">
      <c r="A37" s="124" t="s">
        <v>56</v>
      </c>
      <c r="B37" s="156">
        <v>942.65513999999996</v>
      </c>
      <c r="C37" s="156">
        <v>75</v>
      </c>
      <c r="D37" s="161">
        <v>1</v>
      </c>
      <c r="E37" s="275">
        <v>1.25</v>
      </c>
      <c r="F37" s="276"/>
      <c r="G37" s="276"/>
      <c r="H37" s="276"/>
      <c r="I37" s="277"/>
      <c r="J37" s="162"/>
      <c r="K37" s="158" t="s">
        <v>57</v>
      </c>
      <c r="L37" s="120">
        <f>INT(B37*((100*E37-C37)/100)^D37)</f>
        <v>471</v>
      </c>
      <c r="N37" s="69"/>
      <c r="O37" s="69"/>
      <c r="Q37" s="160"/>
      <c r="R37" s="160"/>
      <c r="S37" s="160"/>
    </row>
    <row r="38" spans="1:19" x14ac:dyDescent="0.2">
      <c r="A38" s="124" t="s">
        <v>58</v>
      </c>
      <c r="B38" s="116">
        <v>303.79746999999998</v>
      </c>
      <c r="C38" s="156">
        <v>80</v>
      </c>
      <c r="D38" s="163">
        <v>1</v>
      </c>
      <c r="E38" s="275">
        <v>4.5999999999999996</v>
      </c>
      <c r="F38" s="276"/>
      <c r="G38" s="276"/>
      <c r="H38" s="276"/>
      <c r="I38" s="277"/>
      <c r="J38" s="164"/>
      <c r="K38" s="132" t="s">
        <v>57</v>
      </c>
      <c r="L38" s="120">
        <f t="shared" ref="L38:L45" si="4">INT(B38*((100*E38-C38)/100)^D38)</f>
        <v>1154</v>
      </c>
      <c r="N38" s="69"/>
      <c r="O38" s="69"/>
    </row>
    <row r="39" spans="1:19" x14ac:dyDescent="0.2">
      <c r="A39" s="124" t="s">
        <v>59</v>
      </c>
      <c r="B39" s="156">
        <v>171.91361000000001</v>
      </c>
      <c r="C39" s="165">
        <v>125</v>
      </c>
      <c r="D39" s="161">
        <v>1.1000000000000001</v>
      </c>
      <c r="E39" s="275">
        <v>1.3</v>
      </c>
      <c r="F39" s="276"/>
      <c r="G39" s="276"/>
      <c r="H39" s="276"/>
      <c r="I39" s="277"/>
      <c r="J39" s="162"/>
      <c r="K39" s="132" t="s">
        <v>57</v>
      </c>
      <c r="L39" s="120">
        <f t="shared" si="4"/>
        <v>6</v>
      </c>
      <c r="N39" s="69"/>
      <c r="O39" s="69"/>
      <c r="Q39" s="160"/>
      <c r="R39" s="160"/>
      <c r="S39" s="160"/>
    </row>
    <row r="40" spans="1:19" x14ac:dyDescent="0.2">
      <c r="A40" s="124" t="s">
        <v>60</v>
      </c>
      <c r="B40" s="121">
        <v>106.044538</v>
      </c>
      <c r="C40" s="166">
        <v>374</v>
      </c>
      <c r="D40" s="164">
        <v>1</v>
      </c>
      <c r="E40" s="275">
        <v>11.95</v>
      </c>
      <c r="F40" s="276"/>
      <c r="G40" s="276"/>
      <c r="H40" s="276"/>
      <c r="I40" s="277"/>
      <c r="J40" s="164"/>
      <c r="K40" s="132" t="s">
        <v>57</v>
      </c>
      <c r="L40" s="120">
        <f t="shared" si="4"/>
        <v>870</v>
      </c>
      <c r="N40" s="69"/>
      <c r="O40" s="69"/>
    </row>
    <row r="41" spans="1:19" x14ac:dyDescent="0.2">
      <c r="A41" s="124" t="s">
        <v>61</v>
      </c>
      <c r="B41" s="125">
        <v>83.435372999999998</v>
      </c>
      <c r="C41" s="167">
        <v>130</v>
      </c>
      <c r="D41" s="168">
        <v>0.9</v>
      </c>
      <c r="E41" s="275">
        <v>8.56</v>
      </c>
      <c r="F41" s="276"/>
      <c r="G41" s="276"/>
      <c r="H41" s="276"/>
      <c r="I41" s="277"/>
      <c r="J41" s="168"/>
      <c r="K41" s="132" t="s">
        <v>57</v>
      </c>
      <c r="L41" s="120">
        <f t="shared" si="4"/>
        <v>496</v>
      </c>
      <c r="N41" s="69"/>
      <c r="O41" s="69"/>
    </row>
    <row r="42" spans="1:19" x14ac:dyDescent="0.2">
      <c r="A42" s="124" t="s">
        <v>62</v>
      </c>
      <c r="B42" s="125">
        <v>27.928062000000001</v>
      </c>
      <c r="C42" s="167">
        <v>362</v>
      </c>
      <c r="D42" s="168">
        <v>0.9</v>
      </c>
      <c r="E42" s="275">
        <v>49.27</v>
      </c>
      <c r="F42" s="276"/>
      <c r="G42" s="276"/>
      <c r="H42" s="276"/>
      <c r="I42" s="277"/>
      <c r="J42" s="168"/>
      <c r="K42" s="132" t="s">
        <v>57</v>
      </c>
      <c r="L42" s="120">
        <f t="shared" si="4"/>
        <v>870</v>
      </c>
      <c r="N42" s="69"/>
      <c r="O42" s="69"/>
    </row>
    <row r="43" spans="1:19" x14ac:dyDescent="0.2">
      <c r="A43" s="124" t="s">
        <v>63</v>
      </c>
      <c r="B43" s="125">
        <v>25.267696000000001</v>
      </c>
      <c r="C43" s="167">
        <v>405</v>
      </c>
      <c r="D43" s="168">
        <v>0.9</v>
      </c>
      <c r="E43" s="275">
        <v>55.07</v>
      </c>
      <c r="F43" s="276"/>
      <c r="G43" s="276"/>
      <c r="H43" s="276"/>
      <c r="I43" s="277"/>
      <c r="J43" s="168"/>
      <c r="K43" s="132" t="s">
        <v>57</v>
      </c>
      <c r="L43" s="120">
        <f t="shared" si="4"/>
        <v>870</v>
      </c>
      <c r="N43" s="69"/>
      <c r="O43" s="69"/>
    </row>
    <row r="44" spans="1:19" x14ac:dyDescent="0.2">
      <c r="A44" s="124" t="s">
        <v>64</v>
      </c>
      <c r="B44" s="125">
        <v>28.058125</v>
      </c>
      <c r="C44" s="167">
        <v>360</v>
      </c>
      <c r="D44" s="168">
        <v>0.9</v>
      </c>
      <c r="E44" s="275">
        <v>49.02</v>
      </c>
      <c r="F44" s="276"/>
      <c r="G44" s="276"/>
      <c r="H44" s="276"/>
      <c r="I44" s="277"/>
      <c r="J44" s="168"/>
      <c r="K44" s="132" t="s">
        <v>57</v>
      </c>
      <c r="L44" s="120">
        <f t="shared" si="4"/>
        <v>870</v>
      </c>
      <c r="N44" s="69"/>
      <c r="O44" s="69"/>
    </row>
    <row r="45" spans="1:19" x14ac:dyDescent="0.2">
      <c r="A45" s="169" t="s">
        <v>65</v>
      </c>
      <c r="B45" s="170">
        <v>24.63917</v>
      </c>
      <c r="C45" s="171">
        <v>500</v>
      </c>
      <c r="D45" s="172">
        <v>0.9</v>
      </c>
      <c r="E45" s="275">
        <v>40</v>
      </c>
      <c r="F45" s="276"/>
      <c r="G45" s="276"/>
      <c r="H45" s="276"/>
      <c r="I45" s="277"/>
      <c r="J45" s="173"/>
      <c r="K45" s="132" t="s">
        <v>57</v>
      </c>
      <c r="L45" s="120">
        <f t="shared" si="4"/>
        <v>604</v>
      </c>
      <c r="N45" s="69"/>
      <c r="O45" s="69"/>
    </row>
    <row r="46" spans="1:19" x14ac:dyDescent="0.2">
      <c r="A46" s="169" t="s">
        <v>66</v>
      </c>
      <c r="B46" s="187">
        <v>0.17499999999999999</v>
      </c>
      <c r="C46" s="187">
        <v>120000</v>
      </c>
      <c r="D46" s="187">
        <v>1.1000000000000001</v>
      </c>
      <c r="E46" s="278">
        <v>3313</v>
      </c>
      <c r="F46" s="279"/>
      <c r="G46" s="279"/>
      <c r="H46" s="279"/>
      <c r="I46" s="280"/>
      <c r="J46" s="174"/>
      <c r="K46" s="132" t="s">
        <v>57</v>
      </c>
      <c r="L46" s="120">
        <f>INT(0.48*(E46-1500))</f>
        <v>870</v>
      </c>
      <c r="N46" s="69"/>
      <c r="O46" s="69"/>
    </row>
    <row r="47" spans="1:19" x14ac:dyDescent="0.2">
      <c r="A47" s="124" t="s">
        <v>73</v>
      </c>
      <c r="B47" s="188">
        <v>20.5</v>
      </c>
      <c r="C47" s="188">
        <v>900</v>
      </c>
      <c r="D47" s="188">
        <v>1.2</v>
      </c>
      <c r="E47" s="184"/>
      <c r="F47" s="184"/>
      <c r="G47" s="184"/>
      <c r="H47" s="184"/>
      <c r="I47" s="184"/>
      <c r="J47" s="183"/>
      <c r="K47" s="185"/>
      <c r="L47" s="186"/>
    </row>
    <row r="48" spans="1:19" x14ac:dyDescent="0.2">
      <c r="A48" s="182"/>
    </row>
    <row r="49" spans="1:1" x14ac:dyDescent="0.2">
      <c r="A49" s="137" t="s">
        <v>68</v>
      </c>
    </row>
  </sheetData>
  <mergeCells count="24">
    <mergeCell ref="E30:I30"/>
    <mergeCell ref="E11:I11"/>
    <mergeCell ref="E12:I12"/>
    <mergeCell ref="E13:I13"/>
    <mergeCell ref="E14:I14"/>
    <mergeCell ref="E15:I15"/>
    <mergeCell ref="E16:I16"/>
    <mergeCell ref="E17:I17"/>
    <mergeCell ref="E26:I26"/>
    <mergeCell ref="E27:I27"/>
    <mergeCell ref="E28:I28"/>
    <mergeCell ref="E29:I29"/>
    <mergeCell ref="E46:I46"/>
    <mergeCell ref="E31:I31"/>
    <mergeCell ref="E35:I35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</mergeCell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>
    <oddFooter>&amp;L&amp;8&amp;Z&amp;F&amp;R&amp;8 3.10.09, kun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BG270"/>
  <sheetViews>
    <sheetView zoomScale="75" zoomScaleNormal="75" workbookViewId="0">
      <selection activeCell="T19" sqref="T19"/>
    </sheetView>
  </sheetViews>
  <sheetFormatPr baseColWidth="10" defaultRowHeight="12.75" x14ac:dyDescent="0.2"/>
  <cols>
    <col min="1" max="1" width="9" style="17" customWidth="1"/>
    <col min="2" max="2" width="17.140625" style="17" bestFit="1" customWidth="1"/>
    <col min="3" max="3" width="4.85546875" style="17" bestFit="1" customWidth="1"/>
    <col min="4" max="4" width="3.42578125" style="17" customWidth="1"/>
    <col min="5" max="5" width="3.5703125" style="17" customWidth="1"/>
    <col min="6" max="14" width="8.140625" style="17" customWidth="1"/>
    <col min="15" max="16" width="8.7109375" style="17" bestFit="1" customWidth="1"/>
    <col min="17" max="18" width="8.140625" style="17" customWidth="1"/>
    <col min="19" max="19" width="8.7109375" style="53" customWidth="1"/>
    <col min="20" max="20" width="8.140625" style="17" customWidth="1"/>
    <col min="21" max="21" width="8.7109375" style="53" customWidth="1"/>
    <col min="22" max="22" width="8" style="17" customWidth="1"/>
    <col min="23" max="23" width="7.5703125" style="14" customWidth="1"/>
    <col min="24" max="56" width="11.42578125" style="14"/>
    <col min="57" max="57" width="11.42578125" style="16"/>
    <col min="58" max="16384" width="11.42578125" style="17"/>
  </cols>
  <sheetData>
    <row r="1" spans="1:58" s="13" customFormat="1" ht="30" customHeight="1" thickBot="1" x14ac:dyDescent="0.25">
      <c r="A1" s="7" t="str">
        <f>'Rangliste Rohdaten'!A1</f>
        <v>Sporttag Leichtathletik Jahr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8"/>
      <c r="T1" s="9"/>
      <c r="U1" s="8"/>
      <c r="W1" s="10" t="str">
        <f>'Rangliste Rohdaten'!X1</f>
        <v>Oberstufe XY</v>
      </c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2"/>
    </row>
    <row r="2" spans="1:58" ht="20.100000000000001" customHeight="1" x14ac:dyDescent="0.25">
      <c r="A2" s="281" t="s">
        <v>84</v>
      </c>
      <c r="B2" s="282"/>
      <c r="C2" s="282"/>
      <c r="D2" s="282"/>
      <c r="E2" s="283"/>
      <c r="F2" s="261" t="s">
        <v>9</v>
      </c>
      <c r="G2" s="269"/>
      <c r="H2" s="261" t="s">
        <v>10</v>
      </c>
      <c r="I2" s="269"/>
      <c r="J2" s="261" t="s">
        <v>11</v>
      </c>
      <c r="K2" s="269"/>
      <c r="L2" s="261" t="s">
        <v>22</v>
      </c>
      <c r="M2" s="269"/>
      <c r="N2" s="261" t="s">
        <v>12</v>
      </c>
      <c r="O2" s="269"/>
      <c r="P2" s="261" t="s">
        <v>69</v>
      </c>
      <c r="Q2" s="269"/>
      <c r="R2" s="261" t="s">
        <v>69</v>
      </c>
      <c r="S2" s="269"/>
      <c r="T2" s="261" t="s">
        <v>85</v>
      </c>
      <c r="U2" s="269"/>
      <c r="V2" s="263"/>
      <c r="W2" s="265"/>
      <c r="BE2" s="14"/>
      <c r="BF2" s="16"/>
    </row>
    <row r="3" spans="1:58" ht="20.100000000000001" customHeight="1" x14ac:dyDescent="0.2">
      <c r="A3" s="284"/>
      <c r="B3" s="284"/>
      <c r="C3" s="284"/>
      <c r="D3" s="284"/>
      <c r="E3" s="285"/>
      <c r="F3" s="267" t="s">
        <v>23</v>
      </c>
      <c r="G3" s="270"/>
      <c r="H3" s="267" t="s">
        <v>24</v>
      </c>
      <c r="I3" s="270"/>
      <c r="J3" s="267" t="s">
        <v>24</v>
      </c>
      <c r="K3" s="270"/>
      <c r="L3" s="267" t="s">
        <v>24</v>
      </c>
      <c r="M3" s="270"/>
      <c r="N3" s="267" t="s">
        <v>24</v>
      </c>
      <c r="O3" s="270"/>
      <c r="P3" s="267" t="s">
        <v>70</v>
      </c>
      <c r="Q3" s="270"/>
      <c r="R3" s="267" t="s">
        <v>72</v>
      </c>
      <c r="S3" s="270"/>
      <c r="T3" s="267" t="s">
        <v>86</v>
      </c>
      <c r="U3" s="270"/>
      <c r="V3" s="264"/>
      <c r="W3" s="266"/>
      <c r="BE3" s="14"/>
      <c r="BF3" s="16"/>
    </row>
    <row r="4" spans="1:58" s="25" customFormat="1" ht="42" customHeight="1" thickBot="1" x14ac:dyDescent="0.25">
      <c r="A4" s="240" t="s">
        <v>82</v>
      </c>
      <c r="B4" s="19" t="s">
        <v>15</v>
      </c>
      <c r="C4" s="227" t="s">
        <v>16</v>
      </c>
      <c r="D4" s="227" t="s">
        <v>81</v>
      </c>
      <c r="E4" s="20" t="s">
        <v>17</v>
      </c>
      <c r="F4" s="21" t="s">
        <v>18</v>
      </c>
      <c r="G4" s="63" t="s">
        <v>0</v>
      </c>
      <c r="H4" s="21" t="s">
        <v>19</v>
      </c>
      <c r="I4" s="63" t="s">
        <v>0</v>
      </c>
      <c r="J4" s="21" t="s">
        <v>20</v>
      </c>
      <c r="K4" s="63" t="s">
        <v>0</v>
      </c>
      <c r="L4" s="21" t="s">
        <v>19</v>
      </c>
      <c r="M4" s="63" t="s">
        <v>0</v>
      </c>
      <c r="N4" s="21" t="s">
        <v>19</v>
      </c>
      <c r="O4" s="63" t="s">
        <v>0</v>
      </c>
      <c r="P4" s="21" t="s">
        <v>19</v>
      </c>
      <c r="Q4" s="63" t="s">
        <v>0</v>
      </c>
      <c r="R4" s="21" t="s">
        <v>19</v>
      </c>
      <c r="S4" s="63" t="s">
        <v>0</v>
      </c>
      <c r="T4" s="21" t="s">
        <v>18</v>
      </c>
      <c r="U4" s="63" t="s">
        <v>0</v>
      </c>
      <c r="V4" s="22" t="s">
        <v>25</v>
      </c>
      <c r="W4" s="23" t="s">
        <v>13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24"/>
    </row>
    <row r="5" spans="1:58" s="25" customFormat="1" ht="15.95" customHeight="1" x14ac:dyDescent="0.2">
      <c r="A5" s="241">
        <f>'Rangliste Rohdaten'!B5</f>
        <v>0</v>
      </c>
      <c r="B5" s="27">
        <f>'Rangliste Rohdaten'!C5</f>
        <v>0</v>
      </c>
      <c r="C5" s="242">
        <f>'Rangliste Rohdaten'!D5</f>
        <v>0</v>
      </c>
      <c r="D5" s="64">
        <f t="shared" ref="D5:D69" si="0">VALUE(MID(C5,1,1))</f>
        <v>0</v>
      </c>
      <c r="E5" s="28">
        <f>'Rangliste Rohdaten'!E5</f>
        <v>0</v>
      </c>
      <c r="F5" s="29" t="str">
        <f>IF('Rangliste Rohdaten'!F5="","",'Rangliste Rohdaten'!F5)</f>
        <v/>
      </c>
      <c r="G5" s="60" t="str">
        <f>IF(F5="","",IF($E5="K",IF($D5=1,LOOKUP(F5,Sprint!$T$4:$T$35,Sprint!$H$4:$H$35),IF($D5=2,LOOKUP(F5,Sprint!$U$4:$U$35,Sprint!$H$4:$H$35),LOOKUP(F5,Sprint!$V$4:$V$35,Sprint!$H$4:$H$35))),IF($D5=1,LOOKUP(F5,Sprint!$Q$4:$Q$35,Sprint!$H$4:$H$35),IF($D5=2,LOOKUP(F5,Sprint!$R$4:$R$35,Sprint!$H$4:$H$35),LOOKUP(F5,Sprint!$S$4:$S$35,Sprint!$H$4:$H$35)))))</f>
        <v/>
      </c>
      <c r="H5" s="59" t="str">
        <f>IF('Rangliste Rohdaten'!H5="","",'Rangliste Rohdaten'!H5)</f>
        <v/>
      </c>
      <c r="I5" s="61" t="str">
        <f>IF(H5="","",IF($E5="K",IF($D5=1,LOOKUP(H5,Springen!$E$4:$E$35,Springen!$A$4:$A$35),IF($D5=2,LOOKUP(H5,Springen!$F$4:$F$35,Springen!$A$4:$A$35),LOOKUP(H5,Springen!$G$4:$G$35,Springen!$A$4:$A$35))),IF($D5=1,LOOKUP(H5,Springen!$B$4:$B$35,Springen!$A$4:$A$35),IF($D5=2,LOOKUP(H5,Springen!$C$4:$C$35,Springen!$A$4:$A$34),LOOKUP(H5,Springen!$D$4:$D$35,Springen!$A$4:$A$35)))))</f>
        <v/>
      </c>
      <c r="J5" s="29" t="str">
        <f>IF('Rangliste Rohdaten'!J5="","",'Rangliste Rohdaten'!J5)</f>
        <v/>
      </c>
      <c r="K5" s="60" t="str">
        <f>IF(J5="","",IF($E5="K",IF($D5=1,LOOKUP(J5,Springen!$M$4:$M$35,Springen!$A$4:$A$35),IF($D5=2,LOOKUP(J5,Springen!$N$4:$N$35,Springen!$A$4:$A$35),LOOKUP(J5,Springen!$O$4:$O$35,Springen!$A$4:$A$35))),IF($D5=1,LOOKUP(J5,Springen!$J$4:$J$35,Springen!$A$4:$A$35),IF($D5=2,LOOKUP(J5,Springen!$K$4:$K$35,Springen!$A$4:$A$34),LOOKUP(J5,Springen!$L$4:$L$35,Springen!$A$4:$A$35)))))</f>
        <v/>
      </c>
      <c r="L5" s="59" t="str">
        <f>IF('Rangliste Rohdaten'!L5="","",'Rangliste Rohdaten'!L5)</f>
        <v/>
      </c>
      <c r="M5" s="60" t="str">
        <f>IF(L5="","",IF($E5="K",IF($D5=1,LOOKUP(L5,Werfen!$E$4:$E$35,Werfen!$A$4:$A$35),IF($D5=2,LOOKUP(L5,Werfen!$F$4:$F$35,Werfen!$A$4:$A$35),LOOKUP(L5,Werfen!$G$4:$G$35,Werfen!$A$4:$A$35))),IF($D5=1,LOOKUP(L5,Werfen!$B$4:$B$35,Werfen!$A$4:$A$35),IF($D5=2,LOOKUP(L5,Werfen!$C$4:$C$35,Werfen!$A$4:$A$34),LOOKUP(L5,Werfen!$D$4:$D$35,Werfen!$A$4:$A$35)))))</f>
        <v/>
      </c>
      <c r="N5" s="59" t="str">
        <f>IF('Rangliste Rohdaten'!N5="","",'Rangliste Rohdaten'!N5)</f>
        <v/>
      </c>
      <c r="O5" s="60" t="str">
        <f>IF(N5="","",IF($E5="K",IF($D5=1,LOOKUP(N5,Werfen!$M$4:$M$35,Werfen!$A$4:$A$35),IF($D5=2,LOOKUP(N5,Werfen!$N$4:$N$35,Werfen!$A$4:$A$35),LOOKUP(N5,Werfen!$O$4:$O$35,Werfen!$A$4:$A$35))),IF($D5=1,LOOKUP(N5,Werfen!$J$4:$J$35,Werfen!$A$4:$A$35),IF($D5=2,LOOKUP(N5,Werfen!$K$4:$K$35,Werfen!$A$4:$A$34),LOOKUP(N5,Werfen!$L$4:$L$35,Werfen!$A$4:$A$35)))))</f>
        <v/>
      </c>
      <c r="P5" s="254" t="str">
        <f>IF('Rangliste Rohdaten'!P5="","",'Rangliste Rohdaten'!P5)</f>
        <v/>
      </c>
      <c r="Q5" s="60" t="str">
        <f>IF(P5="","",IF($E5="K",IF($D5=1,LOOKUP(P5,Ausdauer!$E$4:$E$35,Ausdauer!$A$4:$A$35),IF($D5=2,LOOKUP(P5,Ausdauer!$F$4:$F$35,Ausdauer!$A$4:$A$35),LOOKUP(P5,Ausdauer!$G$4:$G$35,Ausdauer!$A$4:$A$35))),IF($D5=1,LOOKUP(P5,Ausdauer!$B$4:$B$35,Ausdauer!$A$4:$A$35),IF($D5=2,LOOKUP(P5,Ausdauer!$C$4:$C$35,Ausdauer!$A$4:$A$34),LOOKUP(P5,Ausdauer!$D$4:$D$35,Ausdauer!$A$4:$A$35)))))</f>
        <v/>
      </c>
      <c r="R5" s="59" t="str">
        <f>IF('Rangliste Rohdaten'!R5="","",'Rangliste Rohdaten'!R5)</f>
        <v/>
      </c>
      <c r="S5" s="60" t="str">
        <f>IF(R5="","",IF($E5="K",IF($D5=1,LOOKUP(R5,Ausdauer!$M$4:$M$35,Ausdauer!$A$4:$A$35),IF($D5=2,LOOKUP(R5,Ausdauer!$N$4:$N$35,Ausdauer!$A$4:$A$35),LOOKUP(R5,Ausdauer!$O$4:$O$35,Ausdauer!$A$4:$A$35))),IF($D5=1,LOOKUP(R5,Ausdauer!$J$4:$J$35,Ausdauer!$A$4:$A$35),IF($D5=2,LOOKUP(R5,Ausdauer!$K$4:$K$35,Ausdauer!$A$4:$A$34),LOOKUP(R5,Ausdauer!$L$4:$L$35,Ausdauer!$A$4:$A$35)))))</f>
        <v/>
      </c>
      <c r="T5" s="29" t="str">
        <f>IF('Rangliste Rohdaten'!T5="","",'Rangliste Rohdaten'!T5)</f>
        <v/>
      </c>
      <c r="U5" s="257" t="str">
        <f>IF(T5="","",IF($E5="K",IF($D5=1,LOOKUP(T5,Ausdauer!$T$4:$T$35,Ausdauer!$P$4:$P$35),IF($D5=2,LOOKUP(T5,Ausdauer!$U$4:$U$35,Ausdauer!$P$4:$P$35),LOOKUP(T5,Ausdauer!$V$4:$V$35,Ausdauer!$P$4:$P$35))),IF($D5=1,LOOKUP(T5,Ausdauer!$Q$4:$Q$35,Ausdauer!$P$4:$P$35),IF($D5=2,LOOKUP(T5,Ausdauer!$R$4:$R$35,Ausdauer!$P$4:$P$34),LOOKUP(T5,Ausdauer!$S$4:$S$35,Ausdauer!$P$4:$P$35)))))</f>
        <v/>
      </c>
      <c r="V5" s="175" t="e">
        <f>SUM(G5,I5,K5,M5,O5,Q5,S5,U5)/COUNT((G5,I5,K5,M5,O5,Q5,S5,U5))</f>
        <v>#DIV/0!</v>
      </c>
      <c r="W5" s="30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24"/>
    </row>
    <row r="6" spans="1:58" s="25" customFormat="1" ht="15.95" customHeight="1" x14ac:dyDescent="0.2">
      <c r="A6" s="241">
        <f>'Rangliste Rohdaten'!B6</f>
        <v>0</v>
      </c>
      <c r="B6" s="27">
        <f>'Rangliste Rohdaten'!C6</f>
        <v>0</v>
      </c>
      <c r="C6" s="242">
        <f>'Rangliste Rohdaten'!D6</f>
        <v>0</v>
      </c>
      <c r="D6" s="64">
        <f t="shared" si="0"/>
        <v>0</v>
      </c>
      <c r="E6" s="28">
        <f>'Rangliste Rohdaten'!E6</f>
        <v>0</v>
      </c>
      <c r="F6" s="29" t="str">
        <f>IF('Rangliste Rohdaten'!F6="","",'Rangliste Rohdaten'!F6)</f>
        <v/>
      </c>
      <c r="G6" s="61" t="str">
        <f>IF(F6="","",IF($E6="K",IF($D6=1,LOOKUP(F6,Sprint!$T$4:$T$35,Sprint!$H$4:$H$35),IF($D6=2,LOOKUP(F6,Sprint!$U$4:$U$35,Sprint!$H$4:$H$35),LOOKUP(F6,Sprint!$V$4:$V$35,Sprint!$H$4:$H$35))),IF($D6=1,LOOKUP(F6,Sprint!$Q$4:$Q$35,Sprint!$H$4:$H$35),IF($D6=2,LOOKUP(F6,Sprint!$R$4:$R$35,Sprint!$H$4:$H$35),LOOKUP(F6,Sprint!$S$4:$S$35,Sprint!$H$4:$H$35)))))</f>
        <v/>
      </c>
      <c r="H6" s="29" t="str">
        <f>IF('Rangliste Rohdaten'!H6="","",'Rangliste Rohdaten'!H6)</f>
        <v/>
      </c>
      <c r="I6" s="61" t="str">
        <f>IF(H6="","",IF($E6="K",IF($D6=1,LOOKUP(H6,Springen!$E$4:$E$35,Springen!$A$4:$A$35),IF($D6=2,LOOKUP(H6,Springen!$F$4:$F$35,Springen!$A$4:$A$35),LOOKUP(H6,Springen!$G$4:$G$35,Springen!$A$4:$A$35))),IF($D6=1,LOOKUP(H6,Springen!$B$4:$B$35,Springen!$A$4:$A$35),IF($D6=2,LOOKUP(H6,Springen!$C$4:$C$35,Springen!$A$4:$A$34),LOOKUP(H6,Springen!$D$4:$D$35,Springen!$A$4:$A$35)))))</f>
        <v/>
      </c>
      <c r="J6" s="29" t="str">
        <f>IF('Rangliste Rohdaten'!J6="","",'Rangliste Rohdaten'!J6)</f>
        <v/>
      </c>
      <c r="K6" s="61" t="str">
        <f>IF(J6="","",IF($E6="K",IF($D6=1,LOOKUP(J6,Springen!$M$4:$M$35,Springen!$A$4:$A$35),IF($D6=2,LOOKUP(J6,Springen!$N$4:$N$35,Springen!$A$4:$A$35),LOOKUP(J6,Springen!$O$4:$O$35,Springen!$A$4:$A$35))),IF($D6=1,LOOKUP(J6,Springen!$J$4:$J$35,Springen!$A$4:$A$35),IF($D6=2,LOOKUP(J6,Springen!$K$4:$K$35,Springen!$A$4:$A$34),LOOKUP(J6,Springen!$L$4:$L$35,Springen!$A$4:$A$35)))))</f>
        <v/>
      </c>
      <c r="L6" s="29" t="str">
        <f>IF('Rangliste Rohdaten'!L6="","",'Rangliste Rohdaten'!L6)</f>
        <v/>
      </c>
      <c r="M6" s="61" t="str">
        <f>IF(L6="","",IF($E6="K",IF($D6=1,LOOKUP(L6,Werfen!$E$4:$E$35,Werfen!$A$4:$A$35),IF($D6=2,LOOKUP(L6,Werfen!$F$4:$F$35,Werfen!$A$4:$A$35),LOOKUP(L6,Werfen!$G$4:$G$35,Werfen!$A$4:$A$35))),IF($D6=1,LOOKUP(L6,Werfen!$B$4:$B$35,Werfen!$A$4:$A$35),IF($D6=2,LOOKUP(L6,Werfen!$C$4:$C$35,Werfen!$A$4:$A$34),LOOKUP(L6,Werfen!$D$4:$D$35,Werfen!$A$4:$A$35)))))</f>
        <v/>
      </c>
      <c r="N6" s="29" t="str">
        <f>IF('Rangliste Rohdaten'!N6="","",'Rangliste Rohdaten'!N6)</f>
        <v/>
      </c>
      <c r="O6" s="61" t="str">
        <f>IF(N6="","",IF($E6="K",IF($D6=1,LOOKUP(N6,Werfen!$M$4:$M$35,Werfen!$A$4:$A$35),IF($D6=2,LOOKUP(N6,Werfen!$N$4:$N$35,Werfen!$A$4:$A$35),LOOKUP(N6,Werfen!$O$4:$O$35,Werfen!$A$4:$A$35))),IF($D6=1,LOOKUP(N6,Werfen!$J$4:$J$35,Werfen!$A$4:$A$35),IF($D6=2,LOOKUP(N6,Werfen!$K$4:$K$35,Werfen!$A$4:$A$34),LOOKUP(N6,Werfen!$L$4:$L$35,Werfen!$A$4:$A$35)))))</f>
        <v/>
      </c>
      <c r="P6" s="254" t="str">
        <f>IF('Rangliste Rohdaten'!P6="","",'Rangliste Rohdaten'!P6)</f>
        <v/>
      </c>
      <c r="Q6" s="61" t="str">
        <f>IF(P6="","",IF($E6="K",IF($D6=1,LOOKUP(P6,Ausdauer!$E$4:$E$35,Ausdauer!$A$4:$A$35),IF($D6=2,LOOKUP(P6,Ausdauer!$F$4:$F$35,Ausdauer!$A$4:$A$35),LOOKUP(P6,Ausdauer!$G$4:$G$35,Ausdauer!$A$4:$A$35))),IF($D6=1,LOOKUP(P6,Ausdauer!$B$4:$B$35,Ausdauer!$A$4:$A$35),IF($D6=2,LOOKUP(P6,Ausdauer!$C$4:$C$35,Ausdauer!$A$4:$A$34),LOOKUP(P6,Ausdauer!$D$4:$D$35,Ausdauer!$A$4:$A$35)))))</f>
        <v/>
      </c>
      <c r="R6" s="29" t="str">
        <f>IF('Rangliste Rohdaten'!R6="","",'Rangliste Rohdaten'!R6)</f>
        <v/>
      </c>
      <c r="S6" s="61" t="str">
        <f>IF(R6="","",IF($E6="K",IF($D6=1,LOOKUP(R6,Ausdauer!$M$4:$M$35,Ausdauer!$A$4:$A$35),IF($D6=2,LOOKUP(R6,Ausdauer!$N$4:$N$35,Ausdauer!$A$4:$A$35),LOOKUP(R6,Ausdauer!$O$4:$O$35,Ausdauer!$A$4:$A$35))),IF($D6=1,LOOKUP(R6,Ausdauer!$J$4:$J$35,Ausdauer!$A$4:$A$35),IF($D6=2,LOOKUP(R6,Ausdauer!$K$4:$K$35,Ausdauer!$A$4:$A$34),LOOKUP(R6,Ausdauer!$L$4:$L$35,Ausdauer!$A$4:$A$35)))))</f>
        <v/>
      </c>
      <c r="T6" s="29" t="str">
        <f>IF('Rangliste Rohdaten'!T6="","",'Rangliste Rohdaten'!T6)</f>
        <v/>
      </c>
      <c r="U6" s="61" t="str">
        <f>IF(T6="","",IF($E6="K",IF($D6=1,LOOKUP(T6,Ausdauer!$T$4:$T$35,Ausdauer!$P$4:$P$35),IF($D6=2,LOOKUP(T6,Ausdauer!$U$4:$U$35,Ausdauer!$P$4:$P$35),LOOKUP(T6,Ausdauer!$V$4:$V$35,Ausdauer!$P$4:$P$35))),IF($D6=1,LOOKUP(T6,Ausdauer!$Q$4:$Q$35,Ausdauer!$P$4:$P$35),IF($D6=2,LOOKUP(T6,Ausdauer!$R$4:$R$35,Ausdauer!$P$4:$P$34),LOOKUP(T6,Ausdauer!$S$4:$S$35,Ausdauer!$P$4:$P$35)))))</f>
        <v/>
      </c>
      <c r="V6" s="175" t="e">
        <f>SUM(G6,I6,K6,M6,O6,Q6,S6,U6)/COUNT((G6,I6,K6,M6,O6,Q6,S6,U6))</f>
        <v>#DIV/0!</v>
      </c>
      <c r="W6" s="33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24"/>
    </row>
    <row r="7" spans="1:58" s="25" customFormat="1" ht="15.95" customHeight="1" x14ac:dyDescent="0.2">
      <c r="A7" s="241">
        <f>'Rangliste Rohdaten'!B7</f>
        <v>0</v>
      </c>
      <c r="B7" s="27">
        <f>'Rangliste Rohdaten'!C7</f>
        <v>0</v>
      </c>
      <c r="C7" s="27">
        <f>'Rangliste Rohdaten'!D7</f>
        <v>0</v>
      </c>
      <c r="D7" s="64">
        <f t="shared" si="0"/>
        <v>0</v>
      </c>
      <c r="E7" s="28">
        <f>'Rangliste Rohdaten'!E7</f>
        <v>0</v>
      </c>
      <c r="F7" s="29" t="str">
        <f>IF('Rangliste Rohdaten'!F7="","",'Rangliste Rohdaten'!F7)</f>
        <v/>
      </c>
      <c r="G7" s="61" t="str">
        <f>IF(F7="","",IF($E7="K",IF($D7=1,LOOKUP(F7,Sprint!$T$4:$T$35,Sprint!$H$4:$H$35),IF($D7=2,LOOKUP(F7,Sprint!$U$4:$U$35,Sprint!$H$4:$H$35),LOOKUP(F7,Sprint!$V$4:$V$35,Sprint!$H$4:$H$35))),IF($D7=1,LOOKUP(F7,Sprint!$Q$4:$Q$35,Sprint!$H$4:$H$35),IF($D7=2,LOOKUP(F7,Sprint!$R$4:$R$35,Sprint!$H$4:$H$35),LOOKUP(F7,Sprint!$S$4:$S$35,Sprint!$H$4:$H$35)))))</f>
        <v/>
      </c>
      <c r="H7" s="29" t="str">
        <f>IF('Rangliste Rohdaten'!H7="","",'Rangliste Rohdaten'!H7)</f>
        <v/>
      </c>
      <c r="I7" s="61" t="str">
        <f>IF(H7="","",IF($E7="K",IF($D7=1,LOOKUP(H7,Springen!$E$4:$E$35,Springen!$A$4:$A$35),IF($D7=2,LOOKUP(H7,Springen!$F$4:$F$35,Springen!$A$4:$A$35),LOOKUP(H7,Springen!$G$4:$G$35,Springen!$A$4:$A$35))),IF($D7=1,LOOKUP(H7,Springen!$B$4:$B$35,Springen!$A$4:$A$35),IF($D7=2,LOOKUP(H7,Springen!$C$4:$C$35,Springen!$A$4:$A$34),LOOKUP(H7,Springen!$D$4:$D$35,Springen!$A$4:$A$35)))))</f>
        <v/>
      </c>
      <c r="J7" s="29" t="str">
        <f>IF('Rangliste Rohdaten'!J7="","",'Rangliste Rohdaten'!J7)</f>
        <v/>
      </c>
      <c r="K7" s="61" t="str">
        <f>IF(J7="","",IF($E7="K",IF($D7=1,LOOKUP(J7,Springen!$M$4:$M$35,Springen!$A$4:$A$35),IF($D7=2,LOOKUP(J7,Springen!$N$4:$N$35,Springen!$A$4:$A$35),LOOKUP(J7,Springen!$O$4:$O$35,Springen!$A$4:$A$35))),IF($D7=1,LOOKUP(J7,Springen!$J$4:$J$35,Springen!$A$4:$A$35),IF($D7=2,LOOKUP(J7,Springen!$K$4:$K$35,Springen!$A$4:$A$34),LOOKUP(J7,Springen!$L$4:$L$35,Springen!$A$4:$A$35)))))</f>
        <v/>
      </c>
      <c r="L7" s="29" t="str">
        <f>IF('Rangliste Rohdaten'!L7="","",'Rangliste Rohdaten'!L7)</f>
        <v/>
      </c>
      <c r="M7" s="61" t="str">
        <f>IF(L7="","",IF($E7="K",IF($D7=1,LOOKUP(L7,Werfen!$E$4:$E$35,Werfen!$A$4:$A$35),IF($D7=2,LOOKUP(L7,Werfen!$F$4:$F$35,Werfen!$A$4:$A$35),LOOKUP(L7,Werfen!$G$4:$G$35,Werfen!$A$4:$A$35))),IF($D7=1,LOOKUP(L7,Werfen!$B$4:$B$35,Werfen!$A$4:$A$35),IF($D7=2,LOOKUP(L7,Werfen!$C$4:$C$35,Werfen!$A$4:$A$34),LOOKUP(L7,Werfen!$D$4:$D$35,Werfen!$A$4:$A$35)))))</f>
        <v/>
      </c>
      <c r="N7" s="29" t="str">
        <f>IF('Rangliste Rohdaten'!N7="","",'Rangliste Rohdaten'!N7)</f>
        <v/>
      </c>
      <c r="O7" s="61" t="str">
        <f>IF(N7="","",IF($E7="K",IF($D7=1,LOOKUP(N7,Werfen!$M$4:$M$35,Werfen!$A$4:$A$35),IF($D7=2,LOOKUP(N7,Werfen!$N$4:$N$35,Werfen!$A$4:$A$35),LOOKUP(N7,Werfen!$O$4:$O$35,Werfen!$A$4:$A$35))),IF($D7=1,LOOKUP(N7,Werfen!$J$4:$J$35,Werfen!$A$4:$A$35),IF($D7=2,LOOKUP(N7,Werfen!$K$4:$K$35,Werfen!$A$4:$A$34),LOOKUP(N7,Werfen!$L$4:$L$35,Werfen!$A$4:$A$35)))))</f>
        <v/>
      </c>
      <c r="P7" s="254" t="str">
        <f>IF('Rangliste Rohdaten'!P7="","",'Rangliste Rohdaten'!P7)</f>
        <v/>
      </c>
      <c r="Q7" s="61" t="str">
        <f>IF(P7="","",IF($E7="K",IF($D7=1,LOOKUP(P7,Ausdauer!$E$4:$E$35,Ausdauer!$A$4:$A$35),IF($D7=2,LOOKUP(P7,Ausdauer!$F$4:$F$35,Ausdauer!$A$4:$A$35),LOOKUP(P7,Ausdauer!$G$4:$G$35,Ausdauer!$A$4:$A$35))),IF($D7=1,LOOKUP(P7,Ausdauer!$B$4:$B$35,Ausdauer!$A$4:$A$35),IF($D7=2,LOOKUP(P7,Ausdauer!$C$4:$C$35,Ausdauer!$A$4:$A$34),LOOKUP(P7,Ausdauer!$D$4:$D$35,Ausdauer!$A$4:$A$35)))))</f>
        <v/>
      </c>
      <c r="R7" s="29" t="str">
        <f>IF('Rangliste Rohdaten'!R7="","",'Rangliste Rohdaten'!R7)</f>
        <v/>
      </c>
      <c r="S7" s="61" t="str">
        <f>IF(R7="","",IF($E7="K",IF($D7=1,LOOKUP(R7,Ausdauer!$M$4:$M$35,Ausdauer!$A$4:$A$35),IF($D7=2,LOOKUP(R7,Ausdauer!$N$4:$N$35,Ausdauer!$A$4:$A$35),LOOKUP(R7,Ausdauer!$O$4:$O$35,Ausdauer!$A$4:$A$35))),IF($D7=1,LOOKUP(R7,Ausdauer!$J$4:$J$35,Ausdauer!$A$4:$A$35),IF($D7=2,LOOKUP(R7,Ausdauer!$K$4:$K$35,Ausdauer!$A$4:$A$34),LOOKUP(R7,Ausdauer!$L$4:$L$35,Ausdauer!$A$4:$A$35)))))</f>
        <v/>
      </c>
      <c r="T7" s="29" t="str">
        <f>IF('Rangliste Rohdaten'!T7="","",'Rangliste Rohdaten'!T7)</f>
        <v/>
      </c>
      <c r="U7" s="61" t="str">
        <f>IF(T7="","",IF($E7="K",IF($D7=1,LOOKUP(T7,Ausdauer!$T$4:$T$35,Ausdauer!$P$4:$P$35),IF($D7=2,LOOKUP(T7,Ausdauer!$U$4:$U$35,Ausdauer!$P$4:$P$35),LOOKUP(T7,Ausdauer!$V$4:$V$35,Ausdauer!$P$4:$P$35))),IF($D7=1,LOOKUP(T7,Ausdauer!$Q$4:$Q$35,Ausdauer!$P$4:$P$35),IF($D7=2,LOOKUP(T7,Ausdauer!$R$4:$R$35,Ausdauer!$P$4:$P$34),LOOKUP(T7,Ausdauer!$S$4:$S$35,Ausdauer!$P$4:$P$35)))))</f>
        <v/>
      </c>
      <c r="V7" s="175" t="e">
        <f>SUM(G7,I7,K7,M7,O7,Q7,S7,U7)/COUNT((G7,I7,K7,M7,O7,Q7,S7,U7))</f>
        <v>#DIV/0!</v>
      </c>
      <c r="W7" s="33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24"/>
    </row>
    <row r="8" spans="1:58" s="25" customFormat="1" ht="15.95" customHeight="1" x14ac:dyDescent="0.2">
      <c r="A8" s="241">
        <f>'Rangliste Rohdaten'!B8</f>
        <v>0</v>
      </c>
      <c r="B8" s="27">
        <f>'Rangliste Rohdaten'!C8</f>
        <v>0</v>
      </c>
      <c r="C8" s="27">
        <f>'Rangliste Rohdaten'!D8</f>
        <v>0</v>
      </c>
      <c r="D8" s="64">
        <f t="shared" si="0"/>
        <v>0</v>
      </c>
      <c r="E8" s="28">
        <f>'Rangliste Rohdaten'!E8</f>
        <v>0</v>
      </c>
      <c r="F8" s="64"/>
      <c r="G8" s="61" t="str">
        <f>IF(F8="","",IF($E8="K",IF($D8=1,LOOKUP(F8,Sprint!$T$4:$T$35,Sprint!$H$4:$H$35),IF($D8=2,LOOKUP(F8,Sprint!$U$4:$U$35,Sprint!$H$4:$H$35),LOOKUP(F8,Sprint!$V$4:$V$35,Sprint!$H$4:$H$35))),IF($D8=1,LOOKUP(F8,Sprint!$Q$4:$Q$35,Sprint!$H$4:$H$35),IF($D8=2,LOOKUP(F8,Sprint!$R$4:$R$35,Sprint!$H$4:$H$35),LOOKUP(F8,Sprint!$S$4:$S$35,Sprint!$H$4:$H$35)))))</f>
        <v/>
      </c>
      <c r="H8" s="29" t="str">
        <f>IF('Rangliste Rohdaten'!H8="","",'Rangliste Rohdaten'!H8)</f>
        <v/>
      </c>
      <c r="I8" s="61" t="str">
        <f>IF(H8="","",IF($E8="K",IF($D8=1,LOOKUP(H8,Springen!$E$4:$E$35,Springen!$A$4:$A$35),IF($D8=2,LOOKUP(H8,Springen!$F$4:$F$35,Springen!$A$4:$A$35),LOOKUP(H8,Springen!$G$4:$G$35,Springen!$A$4:$A$35))),IF($D8=1,LOOKUP(H8,Springen!$B$4:$B$35,Springen!$A$4:$A$35),IF($D8=2,LOOKUP(H8,Springen!$C$4:$C$35,Springen!$A$4:$A$34),LOOKUP(H8,Springen!$D$4:$D$35,Springen!$A$4:$A$35)))))</f>
        <v/>
      </c>
      <c r="J8" s="29" t="str">
        <f>IF('Rangliste Rohdaten'!J8="","",'Rangliste Rohdaten'!J8)</f>
        <v/>
      </c>
      <c r="K8" s="61" t="str">
        <f>IF(J8="","",IF($E8="K",IF($D8=1,LOOKUP(J8,Springen!$M$4:$M$35,Springen!$A$4:$A$35),IF($D8=2,LOOKUP(J8,Springen!$N$4:$N$35,Springen!$A$4:$A$35),LOOKUP(J8,Springen!$O$4:$O$35,Springen!$A$4:$A$35))),IF($D8=1,LOOKUP(J8,Springen!$J$4:$J$35,Springen!$A$4:$A$35),IF($D8=2,LOOKUP(J8,Springen!$K$4:$K$35,Springen!$A$4:$A$34),LOOKUP(J8,Springen!$L$4:$L$35,Springen!$A$4:$A$35)))))</f>
        <v/>
      </c>
      <c r="L8" s="29" t="str">
        <f>IF('Rangliste Rohdaten'!L8="","",'Rangliste Rohdaten'!L8)</f>
        <v/>
      </c>
      <c r="M8" s="61" t="str">
        <f>IF(L8="","",IF($E8="K",IF($D8=1,LOOKUP(L8,Werfen!$E$4:$E$35,Werfen!$A$4:$A$35),IF($D8=2,LOOKUP(L8,Werfen!$F$4:$F$35,Werfen!$A$4:$A$35),LOOKUP(L8,Werfen!$G$4:$G$35,Werfen!$A$4:$A$35))),IF($D8=1,LOOKUP(L8,Werfen!$B$4:$B$35,Werfen!$A$4:$A$35),IF($D8=2,LOOKUP(L8,Werfen!$C$4:$C$35,Werfen!$A$4:$A$34),LOOKUP(L8,Werfen!$D$4:$D$35,Werfen!$A$4:$A$35)))))</f>
        <v/>
      </c>
      <c r="N8" s="29" t="str">
        <f>IF('Rangliste Rohdaten'!N8="","",'Rangliste Rohdaten'!N8)</f>
        <v/>
      </c>
      <c r="O8" s="61" t="str">
        <f>IF(N8="","",IF($E8="K",IF($D8=1,LOOKUP(N8,Werfen!$M$4:$M$35,Werfen!$A$4:$A$35),IF($D8=2,LOOKUP(N8,Werfen!$N$4:$N$35,Werfen!$A$4:$A$35),LOOKUP(N8,Werfen!$O$4:$O$35,Werfen!$A$4:$A$35))),IF($D8=1,LOOKUP(N8,Werfen!$J$4:$J$35,Werfen!$A$4:$A$35),IF($D8=2,LOOKUP(N8,Werfen!$K$4:$K$35,Werfen!$A$4:$A$34),LOOKUP(N8,Werfen!$L$4:$L$35,Werfen!$A$4:$A$35)))))</f>
        <v/>
      </c>
      <c r="P8" s="254" t="str">
        <f>IF('Rangliste Rohdaten'!P8="","",'Rangliste Rohdaten'!P8)</f>
        <v/>
      </c>
      <c r="Q8" s="61" t="str">
        <f>IF(P8="","",IF($E8="K",IF($D8=1,LOOKUP(P8,Ausdauer!$E$4:$E$35,Ausdauer!$A$4:$A$35),IF($D8=2,LOOKUP(P8,Ausdauer!$F$4:$F$35,Ausdauer!$A$4:$A$35),LOOKUP(P8,Ausdauer!$G$4:$G$35,Ausdauer!$A$4:$A$35))),IF($D8=1,LOOKUP(P8,Ausdauer!$B$4:$B$35,Ausdauer!$A$4:$A$35),IF($D8=2,LOOKUP(P8,Ausdauer!$C$4:$C$35,Ausdauer!$A$4:$A$34),LOOKUP(P8,Ausdauer!$D$4:$D$35,Ausdauer!$A$4:$A$35)))))</f>
        <v/>
      </c>
      <c r="R8" s="29" t="str">
        <f>IF('Rangliste Rohdaten'!R8="","",'Rangliste Rohdaten'!R8)</f>
        <v/>
      </c>
      <c r="S8" s="61" t="str">
        <f>IF(R8="","",IF($E8="K",IF($D8=1,LOOKUP(R8,Ausdauer!$M$4:$M$35,Ausdauer!$A$4:$A$35),IF($D8=2,LOOKUP(R8,Ausdauer!$N$4:$N$35,Ausdauer!$A$4:$A$35),LOOKUP(R8,Ausdauer!$O$4:$O$35,Ausdauer!$A$4:$A$35))),IF($D8=1,LOOKUP(R8,Ausdauer!$J$4:$J$35,Ausdauer!$A$4:$A$35),IF($D8=2,LOOKUP(R8,Ausdauer!$K$4:$K$35,Ausdauer!$A$4:$A$34),LOOKUP(R8,Ausdauer!$L$4:$L$35,Ausdauer!$A$4:$A$35)))))</f>
        <v/>
      </c>
      <c r="T8" s="29" t="str">
        <f>IF('Rangliste Rohdaten'!T8="","",'Rangliste Rohdaten'!T8)</f>
        <v/>
      </c>
      <c r="U8" s="61" t="str">
        <f>IF(T8="","",IF($E8="K",IF($D8=1,LOOKUP(T8,Ausdauer!$T$4:$T$35,Ausdauer!$P$4:$P$35),IF($D8=2,LOOKUP(T8,Ausdauer!$U$4:$U$35,Ausdauer!$P$4:$P$35),LOOKUP(T8,Ausdauer!$V$4:$V$35,Ausdauer!$P$4:$P$35))),IF($D8=1,LOOKUP(T8,Ausdauer!$Q$4:$Q$35,Ausdauer!$P$4:$P$35),IF($D8=2,LOOKUP(T8,Ausdauer!$R$4:$R$35,Ausdauer!$P$4:$P$34),LOOKUP(T8,Ausdauer!$S$4:$S$35,Ausdauer!$P$4:$P$35)))))</f>
        <v/>
      </c>
      <c r="V8" s="175" t="e">
        <f>SUM(G8,I8,K8,M8,O8,Q8,S8,U8)/COUNT((G8,I8,K8,M8,O8,Q8,S8,U8))</f>
        <v>#DIV/0!</v>
      </c>
      <c r="W8" s="33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24"/>
    </row>
    <row r="9" spans="1:58" s="25" customFormat="1" ht="15.95" customHeight="1" x14ac:dyDescent="0.2">
      <c r="A9" s="241">
        <f>'Rangliste Rohdaten'!B9</f>
        <v>0</v>
      </c>
      <c r="B9" s="27">
        <f>'Rangliste Rohdaten'!C9</f>
        <v>0</v>
      </c>
      <c r="C9" s="27">
        <f>'Rangliste Rohdaten'!D9</f>
        <v>0</v>
      </c>
      <c r="D9" s="64">
        <f t="shared" si="0"/>
        <v>0</v>
      </c>
      <c r="E9" s="28">
        <f>'Rangliste Rohdaten'!E9</f>
        <v>0</v>
      </c>
      <c r="F9" s="29" t="str">
        <f>IF('Rangliste Rohdaten'!F9="","",'Rangliste Rohdaten'!F9)</f>
        <v/>
      </c>
      <c r="G9" s="61" t="str">
        <f>IF(F9="","",IF($E9="K",IF($D9=1,LOOKUP(F9,Sprint!$T$4:$T$35,Sprint!$H$4:$H$35),IF($D9=2,LOOKUP(F9,Sprint!$U$4:$U$35,Sprint!$H$4:$H$35),LOOKUP(F9,Sprint!$V$4:$V$35,Sprint!$H$4:$H$35))),IF($D9=1,LOOKUP(F9,Sprint!$Q$4:$Q$35,Sprint!$H$4:$H$35),IF($D9=2,LOOKUP(F9,Sprint!$R$4:$R$35,Sprint!$H$4:$H$35),LOOKUP(F9,Sprint!$S$4:$S$35,Sprint!$H$4:$H$35)))))</f>
        <v/>
      </c>
      <c r="H9" s="29" t="str">
        <f>IF('Rangliste Rohdaten'!H9="","",'Rangliste Rohdaten'!H9)</f>
        <v/>
      </c>
      <c r="I9" s="61" t="str">
        <f>IF(H9="","",IF($E9="K",IF($D9=1,LOOKUP(H9,Springen!$E$4:$E$35,Springen!$A$4:$A$35),IF($D9=2,LOOKUP(H9,Springen!$F$4:$F$35,Springen!$A$4:$A$35),LOOKUP(H9,Springen!$G$4:$G$35,Springen!$A$4:$A$35))),IF($D9=1,LOOKUP(H9,Springen!$B$4:$B$35,Springen!$A$4:$A$35),IF($D9=2,LOOKUP(H9,Springen!$C$4:$C$35,Springen!$A$4:$A$34),LOOKUP(H9,Springen!$D$4:$D$35,Springen!$A$4:$A$35)))))</f>
        <v/>
      </c>
      <c r="J9" s="29" t="str">
        <f>IF('Rangliste Rohdaten'!J9="","",'Rangliste Rohdaten'!J9)</f>
        <v/>
      </c>
      <c r="K9" s="61" t="str">
        <f>IF(J9="","",IF($E9="K",IF($D9=1,LOOKUP(J9,Springen!$M$4:$M$35,Springen!$A$4:$A$35),IF($D9=2,LOOKUP(J9,Springen!$N$4:$N$35,Springen!$A$4:$A$35),LOOKUP(J9,Springen!$O$4:$O$35,Springen!$A$4:$A$35))),IF($D9=1,LOOKUP(J9,Springen!$J$4:$J$35,Springen!$A$4:$A$35),IF($D9=2,LOOKUP(J9,Springen!$K$4:$K$35,Springen!$A$4:$A$34),LOOKUP(J9,Springen!$L$4:$L$35,Springen!$A$4:$A$35)))))</f>
        <v/>
      </c>
      <c r="L9" s="29" t="str">
        <f>IF('Rangliste Rohdaten'!L9="","",'Rangliste Rohdaten'!L9)</f>
        <v/>
      </c>
      <c r="M9" s="61" t="str">
        <f>IF(L9="","",IF($E9="K",IF($D9=1,LOOKUP(L9,Werfen!$E$4:$E$35,Werfen!$A$4:$A$35),IF($D9=2,LOOKUP(L9,Werfen!$F$4:$F$35,Werfen!$A$4:$A$35),LOOKUP(L9,Werfen!$G$4:$G$35,Werfen!$A$4:$A$35))),IF($D9=1,LOOKUP(L9,Werfen!$B$4:$B$35,Werfen!$A$4:$A$35),IF($D9=2,LOOKUP(L9,Werfen!$C$4:$C$35,Werfen!$A$4:$A$34),LOOKUP(L9,Werfen!$D$4:$D$35,Werfen!$A$4:$A$35)))))</f>
        <v/>
      </c>
      <c r="N9" s="29" t="str">
        <f>IF('Rangliste Rohdaten'!N9="","",'Rangliste Rohdaten'!N9)</f>
        <v/>
      </c>
      <c r="O9" s="61" t="str">
        <f>IF(N9="","",IF($E9="K",IF($D9=1,LOOKUP(N9,Werfen!$M$4:$M$35,Werfen!$A$4:$A$35),IF($D9=2,LOOKUP(N9,Werfen!$N$4:$N$35,Werfen!$A$4:$A$35),LOOKUP(N9,Werfen!$O$4:$O$35,Werfen!$A$4:$A$35))),IF($D9=1,LOOKUP(N9,Werfen!$J$4:$J$35,Werfen!$A$4:$A$35),IF($D9=2,LOOKUP(N9,Werfen!$K$4:$K$35,Werfen!$A$4:$A$34),LOOKUP(N9,Werfen!$L$4:$L$35,Werfen!$A$4:$A$35)))))</f>
        <v/>
      </c>
      <c r="P9" s="254" t="str">
        <f>IF('Rangliste Rohdaten'!P9="","",'Rangliste Rohdaten'!P9)</f>
        <v/>
      </c>
      <c r="Q9" s="61" t="str">
        <f>IF(P9="","",IF($E9="K",IF($D9=1,LOOKUP(P9,Ausdauer!$E$4:$E$35,Ausdauer!$A$4:$A$35),IF($D9=2,LOOKUP(P9,Ausdauer!$F$4:$F$35,Ausdauer!$A$4:$A$35),LOOKUP(P9,Ausdauer!$G$4:$G$35,Ausdauer!$A$4:$A$35))),IF($D9=1,LOOKUP(P9,Ausdauer!$B$4:$B$35,Ausdauer!$A$4:$A$35),IF($D9=2,LOOKUP(P9,Ausdauer!$C$4:$C$35,Ausdauer!$A$4:$A$34),LOOKUP(P9,Ausdauer!$D$4:$D$35,Ausdauer!$A$4:$A$35)))))</f>
        <v/>
      </c>
      <c r="R9" s="29" t="str">
        <f>IF('Rangliste Rohdaten'!R9="","",'Rangliste Rohdaten'!R9)</f>
        <v/>
      </c>
      <c r="S9" s="61" t="str">
        <f>IF(R9="","",IF($E9="K",IF($D9=1,LOOKUP(R9,Ausdauer!$M$4:$M$35,Ausdauer!$A$4:$A$35),IF($D9=2,LOOKUP(R9,Ausdauer!$N$4:$N$35,Ausdauer!$A$4:$A$35),LOOKUP(R9,Ausdauer!$O$4:$O$35,Ausdauer!$A$4:$A$35))),IF($D9=1,LOOKUP(R9,Ausdauer!$J$4:$J$35,Ausdauer!$A$4:$A$35),IF($D9=2,LOOKUP(R9,Ausdauer!$K$4:$K$35,Ausdauer!$A$4:$A$34),LOOKUP(R9,Ausdauer!$L$4:$L$35,Ausdauer!$A$4:$A$35)))))</f>
        <v/>
      </c>
      <c r="T9" s="29" t="str">
        <f>IF('Rangliste Rohdaten'!T9="","",'Rangliste Rohdaten'!T9)</f>
        <v/>
      </c>
      <c r="U9" s="61" t="str">
        <f>IF(T9="","",IF($E9="K",IF($D9=1,LOOKUP(T9,Ausdauer!$T$4:$T$35,Ausdauer!$P$4:$P$35),IF($D9=2,LOOKUP(T9,Ausdauer!$U$4:$U$35,Ausdauer!$P$4:$P$35),LOOKUP(T9,Ausdauer!$V$4:$V$35,Ausdauer!$P$4:$P$35))),IF($D9=1,LOOKUP(T9,Ausdauer!$Q$4:$Q$35,Ausdauer!$P$4:$P$35),IF($D9=2,LOOKUP(T9,Ausdauer!$R$4:$R$35,Ausdauer!$P$4:$P$34),LOOKUP(T9,Ausdauer!$S$4:$S$35,Ausdauer!$P$4:$P$35)))))</f>
        <v/>
      </c>
      <c r="V9" s="175" t="e">
        <f>SUM(G9,I9,K9,M9,O9,Q9,S9,U9)/COUNT((G9,I9,K9,M9,O9,Q9,S9,U9))</f>
        <v>#DIV/0!</v>
      </c>
      <c r="W9" s="33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24"/>
    </row>
    <row r="10" spans="1:58" s="25" customFormat="1" ht="15.95" customHeight="1" x14ac:dyDescent="0.2">
      <c r="A10" s="241">
        <f>'Rangliste Rohdaten'!B10</f>
        <v>0</v>
      </c>
      <c r="B10" s="27">
        <f>'Rangliste Rohdaten'!C10</f>
        <v>0</v>
      </c>
      <c r="C10" s="27">
        <f>'Rangliste Rohdaten'!D10</f>
        <v>0</v>
      </c>
      <c r="D10" s="64">
        <f t="shared" si="0"/>
        <v>0</v>
      </c>
      <c r="E10" s="28">
        <f>'Rangliste Rohdaten'!E10</f>
        <v>0</v>
      </c>
      <c r="F10" s="29" t="str">
        <f>IF('Rangliste Rohdaten'!F10="","",'Rangliste Rohdaten'!F10)</f>
        <v/>
      </c>
      <c r="G10" s="61" t="str">
        <f>IF(F10="","",IF($E10="K",IF($D10=1,LOOKUP(F10,Sprint!$T$4:$T$35,Sprint!$H$4:$H$35),IF($D10=2,LOOKUP(F10,Sprint!$U$4:$U$35,Sprint!$H$4:$H$35),LOOKUP(F10,Sprint!$V$4:$V$35,Sprint!$H$4:$H$35))),IF($D10=1,LOOKUP(F10,Sprint!$Q$4:$Q$35,Sprint!$H$4:$H$35),IF($D10=2,LOOKUP(F10,Sprint!$R$4:$R$35,Sprint!$H$4:$H$35),LOOKUP(F10,Sprint!$S$4:$S$35,Sprint!$H$4:$H$35)))))</f>
        <v/>
      </c>
      <c r="H10" s="29" t="str">
        <f>IF('Rangliste Rohdaten'!H10="","",'Rangliste Rohdaten'!H10)</f>
        <v/>
      </c>
      <c r="I10" s="61" t="str">
        <f>IF(H10="","",IF($E10="K",IF($D10=1,LOOKUP(H10,Springen!$E$4:$E$35,Springen!$A$4:$A$35),IF($D10=2,LOOKUP(H10,Springen!$F$4:$F$35,Springen!$A$4:$A$35),LOOKUP(H10,Springen!$G$4:$G$35,Springen!$A$4:$A$35))),IF($D10=1,LOOKUP(H10,Springen!$B$4:$B$35,Springen!$A$4:$A$35),IF($D10=2,LOOKUP(H10,Springen!$C$4:$C$35,Springen!$A$4:$A$34),LOOKUP(H10,Springen!$D$4:$D$35,Springen!$A$4:$A$35)))))</f>
        <v/>
      </c>
      <c r="J10" s="29" t="str">
        <f>IF('Rangliste Rohdaten'!J10="","",'Rangliste Rohdaten'!J10)</f>
        <v/>
      </c>
      <c r="K10" s="61" t="str">
        <f>IF(J10="","",IF($E10="K",IF($D10=1,LOOKUP(J10,Springen!$M$4:$M$35,Springen!$A$4:$A$35),IF($D10=2,LOOKUP(J10,Springen!$N$4:$N$35,Springen!$A$4:$A$35),LOOKUP(J10,Springen!$O$4:$O$35,Springen!$A$4:$A$35))),IF($D10=1,LOOKUP(J10,Springen!$J$4:$J$35,Springen!$A$4:$A$35),IF($D10=2,LOOKUP(J10,Springen!$K$4:$K$35,Springen!$A$4:$A$34),LOOKUP(J10,Springen!$L$4:$L$35,Springen!$A$4:$A$35)))))</f>
        <v/>
      </c>
      <c r="L10" s="29" t="str">
        <f>IF('Rangliste Rohdaten'!L10="","",'Rangliste Rohdaten'!L10)</f>
        <v/>
      </c>
      <c r="M10" s="61" t="str">
        <f>IF(L10="","",IF($E10="K",IF($D10=1,LOOKUP(L10,Werfen!$E$4:$E$35,Werfen!$A$4:$A$35),IF($D10=2,LOOKUP(L10,Werfen!$F$4:$F$35,Werfen!$A$4:$A$35),LOOKUP(L10,Werfen!$G$4:$G$35,Werfen!$A$4:$A$35))),IF($D10=1,LOOKUP(L10,Werfen!$B$4:$B$35,Werfen!$A$4:$A$35),IF($D10=2,LOOKUP(L10,Werfen!$C$4:$C$35,Werfen!$A$4:$A$34),LOOKUP(L10,Werfen!$D$4:$D$35,Werfen!$A$4:$A$35)))))</f>
        <v/>
      </c>
      <c r="N10" s="29" t="str">
        <f>IF('Rangliste Rohdaten'!N10="","",'Rangliste Rohdaten'!N10)</f>
        <v/>
      </c>
      <c r="O10" s="61" t="str">
        <f>IF(N10="","",IF($E10="K",IF($D10=1,LOOKUP(N10,Werfen!$M$4:$M$35,Werfen!$A$4:$A$35),IF($D10=2,LOOKUP(N10,Werfen!$N$4:$N$35,Werfen!$A$4:$A$35),LOOKUP(N10,Werfen!$O$4:$O$35,Werfen!$A$4:$A$35))),IF($D10=1,LOOKUP(N10,Werfen!$J$4:$J$35,Werfen!$A$4:$A$35),IF($D10=2,LOOKUP(N10,Werfen!$K$4:$K$35,Werfen!$A$4:$A$34),LOOKUP(N10,Werfen!$L$4:$L$35,Werfen!$A$4:$A$35)))))</f>
        <v/>
      </c>
      <c r="P10" s="254" t="str">
        <f>IF('Rangliste Rohdaten'!P10="","",'Rangliste Rohdaten'!P10)</f>
        <v/>
      </c>
      <c r="Q10" s="61" t="str">
        <f>IF(P10="","",IF($E10="K",IF($D10=1,LOOKUP(P10,Ausdauer!$E$4:$E$35,Ausdauer!$A$4:$A$35),IF($D10=2,LOOKUP(P10,Ausdauer!$F$4:$F$35,Ausdauer!$A$4:$A$35),LOOKUP(P10,Ausdauer!$G$4:$G$35,Ausdauer!$A$4:$A$35))),IF($D10=1,LOOKUP(P10,Ausdauer!$B$4:$B$35,Ausdauer!$A$4:$A$35),IF($D10=2,LOOKUP(P10,Ausdauer!$C$4:$C$35,Ausdauer!$A$4:$A$34),LOOKUP(P10,Ausdauer!$D$4:$D$35,Ausdauer!$A$4:$A$35)))))</f>
        <v/>
      </c>
      <c r="R10" s="29" t="str">
        <f>IF('Rangliste Rohdaten'!R10="","",'Rangliste Rohdaten'!R10)</f>
        <v/>
      </c>
      <c r="S10" s="61" t="str">
        <f>IF(R10="","",IF($E10="K",IF($D10=1,LOOKUP(R10,Ausdauer!$M$4:$M$35,Ausdauer!$A$4:$A$35),IF($D10=2,LOOKUP(R10,Ausdauer!$N$4:$N$35,Ausdauer!$A$4:$A$35),LOOKUP(R10,Ausdauer!$O$4:$O$35,Ausdauer!$A$4:$A$35))),IF($D10=1,LOOKUP(R10,Ausdauer!$J$4:$J$35,Ausdauer!$A$4:$A$35),IF($D10=2,LOOKUP(R10,Ausdauer!$K$4:$K$35,Ausdauer!$A$4:$A$34),LOOKUP(R10,Ausdauer!$L$4:$L$35,Ausdauer!$A$4:$A$35)))))</f>
        <v/>
      </c>
      <c r="T10" s="29" t="str">
        <f>IF('Rangliste Rohdaten'!T10="","",'Rangliste Rohdaten'!T10)</f>
        <v/>
      </c>
      <c r="U10" s="61" t="str">
        <f>IF(T10="","",IF($E10="K",IF($D10=1,LOOKUP(T10,Ausdauer!$T$4:$T$35,Ausdauer!$P$4:$P$35),IF($D10=2,LOOKUP(T10,Ausdauer!$U$4:$U$35,Ausdauer!$P$4:$P$35),LOOKUP(T10,Ausdauer!$V$4:$V$35,Ausdauer!$P$4:$P$35))),IF($D10=1,LOOKUP(T10,Ausdauer!$Q$4:$Q$35,Ausdauer!$P$4:$P$35),IF($D10=2,LOOKUP(T10,Ausdauer!$R$4:$R$35,Ausdauer!$P$4:$P$34),LOOKUP(T10,Ausdauer!$S$4:$S$35,Ausdauer!$P$4:$P$35)))))</f>
        <v/>
      </c>
      <c r="V10" s="175" t="e">
        <f>SUM(G10,I10,K10,M10,O10,Q10,S10,U10)/COUNT((G10,I10,K10,M10,O10,Q10,S10,U10))</f>
        <v>#DIV/0!</v>
      </c>
      <c r="W10" s="33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24"/>
    </row>
    <row r="11" spans="1:58" s="25" customFormat="1" ht="15.95" customHeight="1" x14ac:dyDescent="0.2">
      <c r="A11" s="241">
        <f>'Rangliste Rohdaten'!B11</f>
        <v>0</v>
      </c>
      <c r="B11" s="27">
        <f>'Rangliste Rohdaten'!C11</f>
        <v>0</v>
      </c>
      <c r="C11" s="27">
        <f>'Rangliste Rohdaten'!D11</f>
        <v>0</v>
      </c>
      <c r="D11" s="64">
        <f t="shared" si="0"/>
        <v>0</v>
      </c>
      <c r="E11" s="28">
        <f>'Rangliste Rohdaten'!E11</f>
        <v>0</v>
      </c>
      <c r="F11" s="29" t="str">
        <f>IF('Rangliste Rohdaten'!F11="","",'Rangliste Rohdaten'!F11)</f>
        <v/>
      </c>
      <c r="G11" s="61" t="str">
        <f>IF(F11="","",IF($E11="K",IF($D11=1,LOOKUP(F11,Sprint!$T$4:$T$35,Sprint!$H$4:$H$35),IF($D11=2,LOOKUP(F11,Sprint!$U$4:$U$35,Sprint!$H$4:$H$35),LOOKUP(F11,Sprint!$V$4:$V$35,Sprint!$H$4:$H$35))),IF($D11=1,LOOKUP(F11,Sprint!$Q$4:$Q$35,Sprint!$H$4:$H$35),IF($D11=2,LOOKUP(F11,Sprint!$R$4:$R$35,Sprint!$H$4:$H$35),LOOKUP(F11,Sprint!$S$4:$S$35,Sprint!$H$4:$H$35)))))</f>
        <v/>
      </c>
      <c r="H11" s="29" t="str">
        <f>IF('Rangliste Rohdaten'!H11="","",'Rangliste Rohdaten'!H11)</f>
        <v/>
      </c>
      <c r="I11" s="61" t="str">
        <f>IF(H11="","",IF($E11="K",IF($D11=1,LOOKUP(H11,Springen!$E$4:$E$35,Springen!$A$4:$A$35),IF($D11=2,LOOKUP(H11,Springen!$F$4:$F$35,Springen!$A$4:$A$35),LOOKUP(H11,Springen!$G$4:$G$35,Springen!$A$4:$A$35))),IF($D11=1,LOOKUP(H11,Springen!$B$4:$B$35,Springen!$A$4:$A$35),IF($D11=2,LOOKUP(H11,Springen!$C$4:$C$35,Springen!$A$4:$A$34),LOOKUP(H11,Springen!$D$4:$D$35,Springen!$A$4:$A$35)))))</f>
        <v/>
      </c>
      <c r="J11" s="29" t="str">
        <f>IF('Rangliste Rohdaten'!J11="","",'Rangliste Rohdaten'!J11)</f>
        <v/>
      </c>
      <c r="K11" s="61" t="str">
        <f>IF(J11="","",IF($E11="K",IF($D11=1,LOOKUP(J11,Springen!$M$4:$M$35,Springen!$A$4:$A$35),IF($D11=2,LOOKUP(J11,Springen!$N$4:$N$35,Springen!$A$4:$A$35),LOOKUP(J11,Springen!$O$4:$O$35,Springen!$A$4:$A$35))),IF($D11=1,LOOKUP(J11,Springen!$J$4:$J$35,Springen!$A$4:$A$35),IF($D11=2,LOOKUP(J11,Springen!$K$4:$K$35,Springen!$A$4:$A$34),LOOKUP(J11,Springen!$L$4:$L$35,Springen!$A$4:$A$35)))))</f>
        <v/>
      </c>
      <c r="L11" s="29" t="str">
        <f>IF('Rangliste Rohdaten'!L11="","",'Rangliste Rohdaten'!L11)</f>
        <v/>
      </c>
      <c r="M11" s="61" t="str">
        <f>IF(L11="","",IF($E11="K",IF($D11=1,LOOKUP(L11,Werfen!$E$4:$E$35,Werfen!$A$4:$A$35),IF($D11=2,LOOKUP(L11,Werfen!$F$4:$F$35,Werfen!$A$4:$A$35),LOOKUP(L11,Werfen!$G$4:$G$35,Werfen!$A$4:$A$35))),IF($D11=1,LOOKUP(L11,Werfen!$B$4:$B$35,Werfen!$A$4:$A$35),IF($D11=2,LOOKUP(L11,Werfen!$C$4:$C$35,Werfen!$A$4:$A$34),LOOKUP(L11,Werfen!$D$4:$D$35,Werfen!$A$4:$A$35)))))</f>
        <v/>
      </c>
      <c r="N11" s="29" t="str">
        <f>IF('Rangliste Rohdaten'!N11="","",'Rangliste Rohdaten'!N11)</f>
        <v/>
      </c>
      <c r="O11" s="61" t="str">
        <f>IF(N11="","",IF($E11="K",IF($D11=1,LOOKUP(N11,Werfen!$M$4:$M$35,Werfen!$A$4:$A$35),IF($D11=2,LOOKUP(N11,Werfen!$N$4:$N$35,Werfen!$A$4:$A$35),LOOKUP(N11,Werfen!$O$4:$O$35,Werfen!$A$4:$A$35))),IF($D11=1,LOOKUP(N11,Werfen!$J$4:$J$35,Werfen!$A$4:$A$35),IF($D11=2,LOOKUP(N11,Werfen!$K$4:$K$35,Werfen!$A$4:$A$34),LOOKUP(N11,Werfen!$L$4:$L$35,Werfen!$A$4:$A$35)))))</f>
        <v/>
      </c>
      <c r="P11" s="254" t="str">
        <f>IF('Rangliste Rohdaten'!P11="","",'Rangliste Rohdaten'!P11)</f>
        <v/>
      </c>
      <c r="Q11" s="61" t="str">
        <f>IF(P11="","",IF($E11="K",IF($D11=1,LOOKUP(P11,Ausdauer!$E$4:$E$35,Ausdauer!$A$4:$A$35),IF($D11=2,LOOKUP(P11,Ausdauer!$F$4:$F$35,Ausdauer!$A$4:$A$35),LOOKUP(P11,Ausdauer!$G$4:$G$35,Ausdauer!$A$4:$A$35))),IF($D11=1,LOOKUP(P11,Ausdauer!$B$4:$B$35,Ausdauer!$A$4:$A$35),IF($D11=2,LOOKUP(P11,Ausdauer!$C$4:$C$35,Ausdauer!$A$4:$A$34),LOOKUP(P11,Ausdauer!$D$4:$D$35,Ausdauer!$A$4:$A$35)))))</f>
        <v/>
      </c>
      <c r="R11" s="29" t="str">
        <f>IF('Rangliste Rohdaten'!R11="","",'Rangliste Rohdaten'!R11)</f>
        <v/>
      </c>
      <c r="S11" s="61" t="str">
        <f>IF(R11="","",IF($E11="K",IF($D11=1,LOOKUP(R11,Ausdauer!$M$4:$M$35,Ausdauer!$A$4:$A$35),IF($D11=2,LOOKUP(R11,Ausdauer!$N$4:$N$35,Ausdauer!$A$4:$A$35),LOOKUP(R11,Ausdauer!$O$4:$O$35,Ausdauer!$A$4:$A$35))),IF($D11=1,LOOKUP(R11,Ausdauer!$J$4:$J$35,Ausdauer!$A$4:$A$35),IF($D11=2,LOOKUP(R11,Ausdauer!$K$4:$K$35,Ausdauer!$A$4:$A$34),LOOKUP(R11,Ausdauer!$L$4:$L$35,Ausdauer!$A$4:$A$35)))))</f>
        <v/>
      </c>
      <c r="T11" s="29" t="str">
        <f>IF('Rangliste Rohdaten'!T11="","",'Rangliste Rohdaten'!T11)</f>
        <v/>
      </c>
      <c r="U11" s="61" t="str">
        <f>IF(T11="","",IF($E11="K",IF($D11=1,LOOKUP(T11,Ausdauer!$T$4:$T$35,Ausdauer!$P$4:$P$35),IF($D11=2,LOOKUP(T11,Ausdauer!$U$4:$U$35,Ausdauer!$P$4:$P$35),LOOKUP(T11,Ausdauer!$V$4:$V$35,Ausdauer!$P$4:$P$35))),IF($D11=1,LOOKUP(T11,Ausdauer!$Q$4:$Q$35,Ausdauer!$P$4:$P$35),IF($D11=2,LOOKUP(T11,Ausdauer!$R$4:$R$35,Ausdauer!$P$4:$P$34),LOOKUP(T11,Ausdauer!$S$4:$S$35,Ausdauer!$P$4:$P$35)))))</f>
        <v/>
      </c>
      <c r="V11" s="175" t="e">
        <f>SUM(G11,I11,K11,M11,O11,Q11,S11,U11)/COUNT((G11,I11,K11,M11,O11,Q11,S11,U11))</f>
        <v>#DIV/0!</v>
      </c>
      <c r="W11" s="33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24"/>
    </row>
    <row r="12" spans="1:58" s="25" customFormat="1" ht="15.95" customHeight="1" x14ac:dyDescent="0.2">
      <c r="A12" s="241">
        <f>'Rangliste Rohdaten'!B12</f>
        <v>0</v>
      </c>
      <c r="B12" s="27">
        <f>'Rangliste Rohdaten'!C12</f>
        <v>0</v>
      </c>
      <c r="C12" s="27">
        <f>'Rangliste Rohdaten'!D12</f>
        <v>0</v>
      </c>
      <c r="D12" s="64">
        <f t="shared" si="0"/>
        <v>0</v>
      </c>
      <c r="E12" s="28">
        <f>'Rangliste Rohdaten'!E12</f>
        <v>0</v>
      </c>
      <c r="F12" s="29" t="str">
        <f>IF('Rangliste Rohdaten'!F12="","",'Rangliste Rohdaten'!F12)</f>
        <v/>
      </c>
      <c r="G12" s="61" t="str">
        <f>IF(F12="","",IF($E12="K",IF($D12=1,LOOKUP(F12,Sprint!$T$4:$T$35,Sprint!$H$4:$H$35),IF($D12=2,LOOKUP(F12,Sprint!$U$4:$U$35,Sprint!$H$4:$H$35),LOOKUP(F12,Sprint!$V$4:$V$35,Sprint!$H$4:$H$35))),IF($D12=1,LOOKUP(F12,Sprint!$Q$4:$Q$35,Sprint!$H$4:$H$35),IF($D12=2,LOOKUP(F12,Sprint!$R$4:$R$35,Sprint!$H$4:$H$35),LOOKUP(F12,Sprint!$S$4:$S$35,Sprint!$H$4:$H$35)))))</f>
        <v/>
      </c>
      <c r="H12" s="29" t="str">
        <f>IF('Rangliste Rohdaten'!H12="","",'Rangliste Rohdaten'!H12)</f>
        <v/>
      </c>
      <c r="I12" s="61" t="str">
        <f>IF(H12="","",IF($E12="K",IF($D12=1,LOOKUP(H12,Springen!$E$4:$E$35,Springen!$A$4:$A$35),IF($D12=2,LOOKUP(H12,Springen!$F$4:$F$35,Springen!$A$4:$A$35),LOOKUP(H12,Springen!$G$4:$G$35,Springen!$A$4:$A$35))),IF($D12=1,LOOKUP(H12,Springen!$B$4:$B$35,Springen!$A$4:$A$35),IF($D12=2,LOOKUP(H12,Springen!$C$4:$C$35,Springen!$A$4:$A$34),LOOKUP(H12,Springen!$D$4:$D$35,Springen!$A$4:$A$35)))))</f>
        <v/>
      </c>
      <c r="J12" s="29" t="str">
        <f>IF('Rangliste Rohdaten'!J12="","",'Rangliste Rohdaten'!J12)</f>
        <v/>
      </c>
      <c r="K12" s="61" t="str">
        <f>IF(J12="","",IF($E12="K",IF($D12=1,LOOKUP(J12,Springen!$M$4:$M$35,Springen!$A$4:$A$35),IF($D12=2,LOOKUP(J12,Springen!$N$4:$N$35,Springen!$A$4:$A$35),LOOKUP(J12,Springen!$O$4:$O$35,Springen!$A$4:$A$35))),IF($D12=1,LOOKUP(J12,Springen!$J$4:$J$35,Springen!$A$4:$A$35),IF($D12=2,LOOKUP(J12,Springen!$K$4:$K$35,Springen!$A$4:$A$34),LOOKUP(J12,Springen!$L$4:$L$35,Springen!$A$4:$A$35)))))</f>
        <v/>
      </c>
      <c r="L12" s="29" t="str">
        <f>IF('Rangliste Rohdaten'!L12="","",'Rangliste Rohdaten'!L12)</f>
        <v/>
      </c>
      <c r="M12" s="61" t="str">
        <f>IF(L12="","",IF($E12="K",IF($D12=1,LOOKUP(L12,Werfen!$E$4:$E$35,Werfen!$A$4:$A$35),IF($D12=2,LOOKUP(L12,Werfen!$F$4:$F$35,Werfen!$A$4:$A$35),LOOKUP(L12,Werfen!$G$4:$G$35,Werfen!$A$4:$A$35))),IF($D12=1,LOOKUP(L12,Werfen!$B$4:$B$35,Werfen!$A$4:$A$35),IF($D12=2,LOOKUP(L12,Werfen!$C$4:$C$35,Werfen!$A$4:$A$34),LOOKUP(L12,Werfen!$D$4:$D$35,Werfen!$A$4:$A$35)))))</f>
        <v/>
      </c>
      <c r="N12" s="29" t="str">
        <f>IF('Rangliste Rohdaten'!N12="","",'Rangliste Rohdaten'!N12)</f>
        <v/>
      </c>
      <c r="O12" s="61" t="str">
        <f>IF(N12="","",IF($E12="K",IF($D12=1,LOOKUP(N12,Werfen!$M$4:$M$35,Werfen!$A$4:$A$35),IF($D12=2,LOOKUP(N12,Werfen!$N$4:$N$35,Werfen!$A$4:$A$35),LOOKUP(N12,Werfen!$O$4:$O$35,Werfen!$A$4:$A$35))),IF($D12=1,LOOKUP(N12,Werfen!$J$4:$J$35,Werfen!$A$4:$A$35),IF($D12=2,LOOKUP(N12,Werfen!$K$4:$K$35,Werfen!$A$4:$A$34),LOOKUP(N12,Werfen!$L$4:$L$35,Werfen!$A$4:$A$35)))))</f>
        <v/>
      </c>
      <c r="P12" s="254" t="str">
        <f>IF('Rangliste Rohdaten'!P12="","",'Rangliste Rohdaten'!P12)</f>
        <v/>
      </c>
      <c r="Q12" s="61" t="str">
        <f>IF(P12="","",IF($E12="K",IF($D12=1,LOOKUP(P12,Ausdauer!$E$4:$E$35,Ausdauer!$A$4:$A$35),IF($D12=2,LOOKUP(P12,Ausdauer!$F$4:$F$35,Ausdauer!$A$4:$A$35),LOOKUP(P12,Ausdauer!$G$4:$G$35,Ausdauer!$A$4:$A$35))),IF($D12=1,LOOKUP(P12,Ausdauer!$B$4:$B$35,Ausdauer!$A$4:$A$35),IF($D12=2,LOOKUP(P12,Ausdauer!$C$4:$C$35,Ausdauer!$A$4:$A$34),LOOKUP(P12,Ausdauer!$D$4:$D$35,Ausdauer!$A$4:$A$35)))))</f>
        <v/>
      </c>
      <c r="R12" s="29" t="str">
        <f>IF('Rangliste Rohdaten'!R12="","",'Rangliste Rohdaten'!R12)</f>
        <v/>
      </c>
      <c r="S12" s="61" t="str">
        <f>IF(R12="","",IF($E12="K",IF($D12=1,LOOKUP(R12,Ausdauer!$M$4:$M$35,Ausdauer!$A$4:$A$35),IF($D12=2,LOOKUP(R12,Ausdauer!$N$4:$N$35,Ausdauer!$A$4:$A$35),LOOKUP(R12,Ausdauer!$O$4:$O$35,Ausdauer!$A$4:$A$35))),IF($D12=1,LOOKUP(R12,Ausdauer!$J$4:$J$35,Ausdauer!$A$4:$A$35),IF($D12=2,LOOKUP(R12,Ausdauer!$K$4:$K$35,Ausdauer!$A$4:$A$34),LOOKUP(R12,Ausdauer!$L$4:$L$35,Ausdauer!$A$4:$A$35)))))</f>
        <v/>
      </c>
      <c r="T12" s="29" t="str">
        <f>IF('Rangliste Rohdaten'!T12="","",'Rangliste Rohdaten'!T12)</f>
        <v/>
      </c>
      <c r="U12" s="61" t="str">
        <f>IF(T12="","",IF($E12="K",IF($D12=1,LOOKUP(T12,Ausdauer!$T$4:$T$35,Ausdauer!$P$4:$P$35),IF($D12=2,LOOKUP(T12,Ausdauer!$U$4:$U$35,Ausdauer!$P$4:$P$35),LOOKUP(T12,Ausdauer!$V$4:$V$35,Ausdauer!$P$4:$P$35))),IF($D12=1,LOOKUP(T12,Ausdauer!$Q$4:$Q$35,Ausdauer!$P$4:$P$35),IF($D12=2,LOOKUP(T12,Ausdauer!$R$4:$R$35,Ausdauer!$P$4:$P$34),LOOKUP(T12,Ausdauer!$S$4:$S$35,Ausdauer!$P$4:$P$35)))))</f>
        <v/>
      </c>
      <c r="V12" s="175" t="e">
        <f>SUM(G12,I12,K12,M12,O12,Q12,S12,U12)/COUNT((G12,I12,K12,M12,O12,Q12,S12,U12))</f>
        <v>#DIV/0!</v>
      </c>
      <c r="W12" s="33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24"/>
    </row>
    <row r="13" spans="1:58" s="25" customFormat="1" ht="15.95" customHeight="1" x14ac:dyDescent="0.2">
      <c r="A13" s="241">
        <f>'Rangliste Rohdaten'!B13</f>
        <v>0</v>
      </c>
      <c r="B13" s="27">
        <f>'Rangliste Rohdaten'!C13</f>
        <v>0</v>
      </c>
      <c r="C13" s="27">
        <f>'Rangliste Rohdaten'!D13</f>
        <v>0</v>
      </c>
      <c r="D13" s="64">
        <f t="shared" si="0"/>
        <v>0</v>
      </c>
      <c r="E13" s="28">
        <f>'Rangliste Rohdaten'!E13</f>
        <v>0</v>
      </c>
      <c r="F13" s="29" t="str">
        <f>IF('Rangliste Rohdaten'!F13="","",'Rangliste Rohdaten'!F13)</f>
        <v/>
      </c>
      <c r="G13" s="61" t="str">
        <f>IF(F13="","",IF($E13="K",IF($D13=1,LOOKUP(F13,Sprint!$T$4:$T$35,Sprint!$H$4:$H$35),IF($D13=2,LOOKUP(F13,Sprint!$U$4:$U$35,Sprint!$H$4:$H$35),LOOKUP(F13,Sprint!$V$4:$V$35,Sprint!$H$4:$H$35))),IF($D13=1,LOOKUP(F13,Sprint!$Q$4:$Q$35,Sprint!$H$4:$H$35),IF($D13=2,LOOKUP(F13,Sprint!$R$4:$R$35,Sprint!$H$4:$H$35),LOOKUP(F13,Sprint!$S$4:$S$35,Sprint!$H$4:$H$35)))))</f>
        <v/>
      </c>
      <c r="H13" s="29" t="str">
        <f>IF('Rangliste Rohdaten'!H13="","",'Rangliste Rohdaten'!H13)</f>
        <v/>
      </c>
      <c r="I13" s="61" t="str">
        <f>IF(H13="","",IF($E13="K",IF($D13=1,LOOKUP(H13,Springen!$E$4:$E$35,Springen!$A$4:$A$35),IF($D13=2,LOOKUP(H13,Springen!$F$4:$F$35,Springen!$A$4:$A$35),LOOKUP(H13,Springen!$G$4:$G$35,Springen!$A$4:$A$35))),IF($D13=1,LOOKUP(H13,Springen!$B$4:$B$35,Springen!$A$4:$A$35),IF($D13=2,LOOKUP(H13,Springen!$C$4:$C$35,Springen!$A$4:$A$34),LOOKUP(H13,Springen!$D$4:$D$35,Springen!$A$4:$A$35)))))</f>
        <v/>
      </c>
      <c r="J13" s="29" t="str">
        <f>IF('Rangliste Rohdaten'!J13="","",'Rangliste Rohdaten'!J13)</f>
        <v/>
      </c>
      <c r="K13" s="61" t="str">
        <f>IF(J13="","",IF($E13="K",IF($D13=1,LOOKUP(J13,Springen!$M$4:$M$35,Springen!$A$4:$A$35),IF($D13=2,LOOKUP(J13,Springen!$N$4:$N$35,Springen!$A$4:$A$35),LOOKUP(J13,Springen!$O$4:$O$35,Springen!$A$4:$A$35))),IF($D13=1,LOOKUP(J13,Springen!$J$4:$J$35,Springen!$A$4:$A$35),IF($D13=2,LOOKUP(J13,Springen!$K$4:$K$35,Springen!$A$4:$A$34),LOOKUP(J13,Springen!$L$4:$L$35,Springen!$A$4:$A$35)))))</f>
        <v/>
      </c>
      <c r="L13" s="29" t="str">
        <f>IF('Rangliste Rohdaten'!L13="","",'Rangliste Rohdaten'!L13)</f>
        <v/>
      </c>
      <c r="M13" s="61" t="str">
        <f>IF(L13="","",IF($E13="K",IF($D13=1,LOOKUP(L13,Werfen!$E$4:$E$35,Werfen!$A$4:$A$35),IF($D13=2,LOOKUP(L13,Werfen!$F$4:$F$35,Werfen!$A$4:$A$35),LOOKUP(L13,Werfen!$G$4:$G$35,Werfen!$A$4:$A$35))),IF($D13=1,LOOKUP(L13,Werfen!$B$4:$B$35,Werfen!$A$4:$A$35),IF($D13=2,LOOKUP(L13,Werfen!$C$4:$C$35,Werfen!$A$4:$A$34),LOOKUP(L13,Werfen!$D$4:$D$35,Werfen!$A$4:$A$35)))))</f>
        <v/>
      </c>
      <c r="N13" s="29" t="str">
        <f>IF('Rangliste Rohdaten'!N13="","",'Rangliste Rohdaten'!N13)</f>
        <v/>
      </c>
      <c r="O13" s="61" t="str">
        <f>IF(N13="","",IF($E13="K",IF($D13=1,LOOKUP(N13,Werfen!$M$4:$M$35,Werfen!$A$4:$A$35),IF($D13=2,LOOKUP(N13,Werfen!$N$4:$N$35,Werfen!$A$4:$A$35),LOOKUP(N13,Werfen!$O$4:$O$35,Werfen!$A$4:$A$35))),IF($D13=1,LOOKUP(N13,Werfen!$J$4:$J$35,Werfen!$A$4:$A$35),IF($D13=2,LOOKUP(N13,Werfen!$K$4:$K$35,Werfen!$A$4:$A$34),LOOKUP(N13,Werfen!$L$4:$L$35,Werfen!$A$4:$A$35)))))</f>
        <v/>
      </c>
      <c r="P13" s="254" t="str">
        <f>IF('Rangliste Rohdaten'!P13="","",'Rangliste Rohdaten'!P13)</f>
        <v/>
      </c>
      <c r="Q13" s="61" t="str">
        <f>IF(P13="","",IF($E13="K",IF($D13=1,LOOKUP(P13,Ausdauer!$E$4:$E$35,Ausdauer!$A$4:$A$35),IF($D13=2,LOOKUP(P13,Ausdauer!$F$4:$F$35,Ausdauer!$A$4:$A$35),LOOKUP(P13,Ausdauer!$G$4:$G$35,Ausdauer!$A$4:$A$35))),IF($D13=1,LOOKUP(P13,Ausdauer!$B$4:$B$35,Ausdauer!$A$4:$A$35),IF($D13=2,LOOKUP(P13,Ausdauer!$C$4:$C$35,Ausdauer!$A$4:$A$34),LOOKUP(P13,Ausdauer!$D$4:$D$35,Ausdauer!$A$4:$A$35)))))</f>
        <v/>
      </c>
      <c r="R13" s="29" t="str">
        <f>IF('Rangliste Rohdaten'!R13="","",'Rangliste Rohdaten'!R13)</f>
        <v/>
      </c>
      <c r="S13" s="61" t="str">
        <f>IF(R13="","",IF($E13="K",IF($D13=1,LOOKUP(R13,Ausdauer!$M$4:$M$35,Ausdauer!$A$4:$A$35),IF($D13=2,LOOKUP(R13,Ausdauer!$N$4:$N$35,Ausdauer!$A$4:$A$35),LOOKUP(R13,Ausdauer!$O$4:$O$35,Ausdauer!$A$4:$A$35))),IF($D13=1,LOOKUP(R13,Ausdauer!$J$4:$J$35,Ausdauer!$A$4:$A$35),IF($D13=2,LOOKUP(R13,Ausdauer!$K$4:$K$35,Ausdauer!$A$4:$A$34),LOOKUP(R13,Ausdauer!$L$4:$L$35,Ausdauer!$A$4:$A$35)))))</f>
        <v/>
      </c>
      <c r="T13" s="29" t="str">
        <f>IF('Rangliste Rohdaten'!T13="","",'Rangliste Rohdaten'!T13)</f>
        <v/>
      </c>
      <c r="U13" s="61" t="str">
        <f>IF(T13="","",IF($E13="K",IF($D13=1,LOOKUP(T13,Ausdauer!$T$4:$T$35,Ausdauer!$P$4:$P$35),IF($D13=2,LOOKUP(T13,Ausdauer!$U$4:$U$35,Ausdauer!$P$4:$P$35),LOOKUP(T13,Ausdauer!$V$4:$V$35,Ausdauer!$P$4:$P$35))),IF($D13=1,LOOKUP(T13,Ausdauer!$Q$4:$Q$35,Ausdauer!$P$4:$P$35),IF($D13=2,LOOKUP(T13,Ausdauer!$R$4:$R$35,Ausdauer!$P$4:$P$34),LOOKUP(T13,Ausdauer!$S$4:$S$35,Ausdauer!$P$4:$P$35)))))</f>
        <v/>
      </c>
      <c r="V13" s="175" t="e">
        <f>SUM(G13,I13,K13,M13,O13,Q13,S13,U13)/COUNT((G13,I13,K13,M13,O13,Q13,S13,U13))</f>
        <v>#DIV/0!</v>
      </c>
      <c r="W13" s="33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24"/>
    </row>
    <row r="14" spans="1:58" s="25" customFormat="1" ht="15.95" customHeight="1" x14ac:dyDescent="0.2">
      <c r="A14" s="241">
        <f>'Rangliste Rohdaten'!B14</f>
        <v>0</v>
      </c>
      <c r="B14" s="27">
        <f>'Rangliste Rohdaten'!C14</f>
        <v>0</v>
      </c>
      <c r="C14" s="27">
        <f>'Rangliste Rohdaten'!D14</f>
        <v>0</v>
      </c>
      <c r="D14" s="64">
        <f t="shared" si="0"/>
        <v>0</v>
      </c>
      <c r="E14" s="28">
        <f>'Rangliste Rohdaten'!E14</f>
        <v>0</v>
      </c>
      <c r="F14" s="29" t="str">
        <f>IF('Rangliste Rohdaten'!F14="","",'Rangliste Rohdaten'!F14)</f>
        <v/>
      </c>
      <c r="G14" s="61" t="str">
        <f>IF(F14="","",IF($E14="K",IF($D14=1,LOOKUP(F14,Sprint!$T$4:$T$35,Sprint!$H$4:$H$35),IF($D14=2,LOOKUP(F14,Sprint!$U$4:$U$35,Sprint!$H$4:$H$35),LOOKUP(F14,Sprint!$V$4:$V$35,Sprint!$H$4:$H$35))),IF($D14=1,LOOKUP(F14,Sprint!$Q$4:$Q$35,Sprint!$H$4:$H$35),IF($D14=2,LOOKUP(F14,Sprint!$R$4:$R$35,Sprint!$H$4:$H$35),LOOKUP(F14,Sprint!$S$4:$S$35,Sprint!$H$4:$H$35)))))</f>
        <v/>
      </c>
      <c r="H14" s="29" t="str">
        <f>IF('Rangliste Rohdaten'!H14="","",'Rangliste Rohdaten'!H14)</f>
        <v/>
      </c>
      <c r="I14" s="61" t="str">
        <f>IF(H14="","",IF($E14="K",IF($D14=1,LOOKUP(H14,Springen!$E$4:$E$35,Springen!$A$4:$A$35),IF($D14=2,LOOKUP(H14,Springen!$F$4:$F$35,Springen!$A$4:$A$35),LOOKUP(H14,Springen!$G$4:$G$35,Springen!$A$4:$A$35))),IF($D14=1,LOOKUP(H14,Springen!$B$4:$B$35,Springen!$A$4:$A$35),IF($D14=2,LOOKUP(H14,Springen!$C$4:$C$35,Springen!$A$4:$A$34),LOOKUP(H14,Springen!$D$4:$D$35,Springen!$A$4:$A$35)))))</f>
        <v/>
      </c>
      <c r="J14" s="29" t="str">
        <f>IF('Rangliste Rohdaten'!J14="","",'Rangliste Rohdaten'!J14)</f>
        <v/>
      </c>
      <c r="K14" s="61" t="str">
        <f>IF(J14="","",IF($E14="K",IF($D14=1,LOOKUP(J14,Springen!$M$4:$M$35,Springen!$A$4:$A$35),IF($D14=2,LOOKUP(J14,Springen!$N$4:$N$35,Springen!$A$4:$A$35),LOOKUP(J14,Springen!$O$4:$O$35,Springen!$A$4:$A$35))),IF($D14=1,LOOKUP(J14,Springen!$J$4:$J$35,Springen!$A$4:$A$35),IF($D14=2,LOOKUP(J14,Springen!$K$4:$K$35,Springen!$A$4:$A$34),LOOKUP(J14,Springen!$L$4:$L$35,Springen!$A$4:$A$35)))))</f>
        <v/>
      </c>
      <c r="L14" s="29" t="str">
        <f>IF('Rangliste Rohdaten'!L14="","",'Rangliste Rohdaten'!L14)</f>
        <v/>
      </c>
      <c r="M14" s="61" t="str">
        <f>IF(L14="","",IF($E14="K",IF($D14=1,LOOKUP(L14,Werfen!$E$4:$E$35,Werfen!$A$4:$A$35),IF($D14=2,LOOKUP(L14,Werfen!$F$4:$F$35,Werfen!$A$4:$A$35),LOOKUP(L14,Werfen!$G$4:$G$35,Werfen!$A$4:$A$35))),IF($D14=1,LOOKUP(L14,Werfen!$B$4:$B$35,Werfen!$A$4:$A$35),IF($D14=2,LOOKUP(L14,Werfen!$C$4:$C$35,Werfen!$A$4:$A$34),LOOKUP(L14,Werfen!$D$4:$D$35,Werfen!$A$4:$A$35)))))</f>
        <v/>
      </c>
      <c r="N14" s="29" t="str">
        <f>IF('Rangliste Rohdaten'!N14="","",'Rangliste Rohdaten'!N14)</f>
        <v/>
      </c>
      <c r="O14" s="61" t="str">
        <f>IF(N14="","",IF($E14="K",IF($D14=1,LOOKUP(N14,Werfen!$M$4:$M$35,Werfen!$A$4:$A$35),IF($D14=2,LOOKUP(N14,Werfen!$N$4:$N$35,Werfen!$A$4:$A$35),LOOKUP(N14,Werfen!$O$4:$O$35,Werfen!$A$4:$A$35))),IF($D14=1,LOOKUP(N14,Werfen!$J$4:$J$35,Werfen!$A$4:$A$35),IF($D14=2,LOOKUP(N14,Werfen!$K$4:$K$35,Werfen!$A$4:$A$34),LOOKUP(N14,Werfen!$L$4:$L$35,Werfen!$A$4:$A$35)))))</f>
        <v/>
      </c>
      <c r="P14" s="254" t="str">
        <f>IF('Rangliste Rohdaten'!P14="","",'Rangliste Rohdaten'!P14)</f>
        <v/>
      </c>
      <c r="Q14" s="61" t="str">
        <f>IF(P14="","",IF($E14="K",IF($D14=1,LOOKUP(P14,Ausdauer!$E$4:$E$35,Ausdauer!$A$4:$A$35),IF($D14=2,LOOKUP(P14,Ausdauer!$F$4:$F$35,Ausdauer!$A$4:$A$35),LOOKUP(P14,Ausdauer!$G$4:$G$35,Ausdauer!$A$4:$A$35))),IF($D14=1,LOOKUP(P14,Ausdauer!$B$4:$B$35,Ausdauer!$A$4:$A$35),IF($D14=2,LOOKUP(P14,Ausdauer!$C$4:$C$35,Ausdauer!$A$4:$A$34),LOOKUP(P14,Ausdauer!$D$4:$D$35,Ausdauer!$A$4:$A$35)))))</f>
        <v/>
      </c>
      <c r="R14" s="29" t="str">
        <f>IF('Rangliste Rohdaten'!R14="","",'Rangliste Rohdaten'!R14)</f>
        <v/>
      </c>
      <c r="S14" s="61" t="str">
        <f>IF(R14="","",IF($E14="K",IF($D14=1,LOOKUP(R14,Ausdauer!$M$4:$M$35,Ausdauer!$A$4:$A$35),IF($D14=2,LOOKUP(R14,Ausdauer!$N$4:$N$35,Ausdauer!$A$4:$A$35),LOOKUP(R14,Ausdauer!$O$4:$O$35,Ausdauer!$A$4:$A$35))),IF($D14=1,LOOKUP(R14,Ausdauer!$J$4:$J$35,Ausdauer!$A$4:$A$35),IF($D14=2,LOOKUP(R14,Ausdauer!$K$4:$K$35,Ausdauer!$A$4:$A$34),LOOKUP(R14,Ausdauer!$L$4:$L$35,Ausdauer!$A$4:$A$35)))))</f>
        <v/>
      </c>
      <c r="T14" s="29" t="str">
        <f>IF('Rangliste Rohdaten'!T14="","",'Rangliste Rohdaten'!T14)</f>
        <v/>
      </c>
      <c r="U14" s="61" t="str">
        <f>IF(T14="","",IF($E14="K",IF($D14=1,LOOKUP(T14,Ausdauer!$T$4:$T$35,Ausdauer!$P$4:$P$35),IF($D14=2,LOOKUP(T14,Ausdauer!$U$4:$U$35,Ausdauer!$P$4:$P$35),LOOKUP(T14,Ausdauer!$V$4:$V$35,Ausdauer!$P$4:$P$35))),IF($D14=1,LOOKUP(T14,Ausdauer!$Q$4:$Q$35,Ausdauer!$P$4:$P$35),IF($D14=2,LOOKUP(T14,Ausdauer!$R$4:$R$35,Ausdauer!$P$4:$P$34),LOOKUP(T14,Ausdauer!$S$4:$S$35,Ausdauer!$P$4:$P$35)))))</f>
        <v/>
      </c>
      <c r="V14" s="175" t="e">
        <f>SUM(G14,I14,K14,M14,O14,Q14,S14,U14)/COUNT((G14,I14,K14,M14,O14,Q14,S14,U14))</f>
        <v>#DIV/0!</v>
      </c>
      <c r="W14" s="33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24"/>
    </row>
    <row r="15" spans="1:58" s="25" customFormat="1" ht="15.95" customHeight="1" x14ac:dyDescent="0.2">
      <c r="A15" s="241">
        <f>'Rangliste Rohdaten'!B15</f>
        <v>0</v>
      </c>
      <c r="B15" s="27">
        <f>'Rangliste Rohdaten'!C15</f>
        <v>0</v>
      </c>
      <c r="C15" s="27">
        <f>'Rangliste Rohdaten'!D15</f>
        <v>0</v>
      </c>
      <c r="D15" s="64">
        <f t="shared" si="0"/>
        <v>0</v>
      </c>
      <c r="E15" s="28">
        <f>'Rangliste Rohdaten'!E15</f>
        <v>0</v>
      </c>
      <c r="F15" s="29" t="str">
        <f>IF('Rangliste Rohdaten'!F15="","",'Rangliste Rohdaten'!F15)</f>
        <v/>
      </c>
      <c r="G15" s="61" t="str">
        <f>IF(F15="","",IF($E15="K",IF($D15=1,LOOKUP(F15,Sprint!$T$4:$T$35,Sprint!$H$4:$H$35),IF($D15=2,LOOKUP(F15,Sprint!$U$4:$U$35,Sprint!$H$4:$H$35),LOOKUP(F15,Sprint!$V$4:$V$35,Sprint!$H$4:$H$35))),IF($D15=1,LOOKUP(F15,Sprint!$Q$4:$Q$35,Sprint!$H$4:$H$35),IF($D15=2,LOOKUP(F15,Sprint!$R$4:$R$35,Sprint!$H$4:$H$35),LOOKUP(F15,Sprint!$S$4:$S$35,Sprint!$H$4:$H$35)))))</f>
        <v/>
      </c>
      <c r="H15" s="29" t="str">
        <f>IF('Rangliste Rohdaten'!H15="","",'Rangliste Rohdaten'!H15)</f>
        <v/>
      </c>
      <c r="I15" s="61" t="str">
        <f>IF(H15="","",IF($E15="K",IF($D15=1,LOOKUP(H15,Springen!$E$4:$E$35,Springen!$A$4:$A$35),IF($D15=2,LOOKUP(H15,Springen!$F$4:$F$35,Springen!$A$4:$A$35),LOOKUP(H15,Springen!$G$4:$G$35,Springen!$A$4:$A$35))),IF($D15=1,LOOKUP(H15,Springen!$B$4:$B$35,Springen!$A$4:$A$35),IF($D15=2,LOOKUP(H15,Springen!$C$4:$C$35,Springen!$A$4:$A$34),LOOKUP(H15,Springen!$D$4:$D$35,Springen!$A$4:$A$35)))))</f>
        <v/>
      </c>
      <c r="J15" s="29" t="str">
        <f>IF('Rangliste Rohdaten'!J15="","",'Rangliste Rohdaten'!J15)</f>
        <v/>
      </c>
      <c r="K15" s="61" t="str">
        <f>IF(J15="","",IF($E15="K",IF($D15=1,LOOKUP(J15,Springen!$M$4:$M$35,Springen!$A$4:$A$35),IF($D15=2,LOOKUP(J15,Springen!$N$4:$N$35,Springen!$A$4:$A$35),LOOKUP(J15,Springen!$O$4:$O$35,Springen!$A$4:$A$35))),IF($D15=1,LOOKUP(J15,Springen!$J$4:$J$35,Springen!$A$4:$A$35),IF($D15=2,LOOKUP(J15,Springen!$K$4:$K$35,Springen!$A$4:$A$34),LOOKUP(J15,Springen!$L$4:$L$35,Springen!$A$4:$A$35)))))</f>
        <v/>
      </c>
      <c r="L15" s="29" t="str">
        <f>IF('Rangliste Rohdaten'!L15="","",'Rangliste Rohdaten'!L15)</f>
        <v/>
      </c>
      <c r="M15" s="61" t="str">
        <f>IF(L15="","",IF($E15="K",IF($D15=1,LOOKUP(L15,Werfen!$E$4:$E$35,Werfen!$A$4:$A$35),IF($D15=2,LOOKUP(L15,Werfen!$F$4:$F$35,Werfen!$A$4:$A$35),LOOKUP(L15,Werfen!$G$4:$G$35,Werfen!$A$4:$A$35))),IF($D15=1,LOOKUP(L15,Werfen!$B$4:$B$35,Werfen!$A$4:$A$35),IF($D15=2,LOOKUP(L15,Werfen!$C$4:$C$35,Werfen!$A$4:$A$34),LOOKUP(L15,Werfen!$D$4:$D$35,Werfen!$A$4:$A$35)))))</f>
        <v/>
      </c>
      <c r="N15" s="29" t="str">
        <f>IF('Rangliste Rohdaten'!N15="","",'Rangliste Rohdaten'!N15)</f>
        <v/>
      </c>
      <c r="O15" s="61" t="str">
        <f>IF(N15="","",IF($E15="K",IF($D15=1,LOOKUP(N15,Werfen!$M$4:$M$35,Werfen!$A$4:$A$35),IF($D15=2,LOOKUP(N15,Werfen!$N$4:$N$35,Werfen!$A$4:$A$35),LOOKUP(N15,Werfen!$O$4:$O$35,Werfen!$A$4:$A$35))),IF($D15=1,LOOKUP(N15,Werfen!$J$4:$J$35,Werfen!$A$4:$A$35),IF($D15=2,LOOKUP(N15,Werfen!$K$4:$K$35,Werfen!$A$4:$A$34),LOOKUP(N15,Werfen!$L$4:$L$35,Werfen!$A$4:$A$35)))))</f>
        <v/>
      </c>
      <c r="P15" s="254" t="str">
        <f>IF('Rangliste Rohdaten'!P15="","",'Rangliste Rohdaten'!P15)</f>
        <v/>
      </c>
      <c r="Q15" s="61" t="str">
        <f>IF(P15="","",IF($E15="K",IF($D15=1,LOOKUP(P15,Ausdauer!$E$4:$E$35,Ausdauer!$A$4:$A$35),IF($D15=2,LOOKUP(P15,Ausdauer!$F$4:$F$35,Ausdauer!$A$4:$A$35),LOOKUP(P15,Ausdauer!$G$4:$G$35,Ausdauer!$A$4:$A$35))),IF($D15=1,LOOKUP(P15,Ausdauer!$B$4:$B$35,Ausdauer!$A$4:$A$35),IF($D15=2,LOOKUP(P15,Ausdauer!$C$4:$C$35,Ausdauer!$A$4:$A$34),LOOKUP(P15,Ausdauer!$D$4:$D$35,Ausdauer!$A$4:$A$35)))))</f>
        <v/>
      </c>
      <c r="R15" s="29" t="str">
        <f>IF('Rangliste Rohdaten'!R15="","",'Rangliste Rohdaten'!R15)</f>
        <v/>
      </c>
      <c r="S15" s="61" t="str">
        <f>IF(R15="","",IF($E15="K",IF($D15=1,LOOKUP(R15,Ausdauer!$M$4:$M$35,Ausdauer!$A$4:$A$35),IF($D15=2,LOOKUP(R15,Ausdauer!$N$4:$N$35,Ausdauer!$A$4:$A$35),LOOKUP(R15,Ausdauer!$O$4:$O$35,Ausdauer!$A$4:$A$35))),IF($D15=1,LOOKUP(R15,Ausdauer!$J$4:$J$35,Ausdauer!$A$4:$A$35),IF($D15=2,LOOKUP(R15,Ausdauer!$K$4:$K$35,Ausdauer!$A$4:$A$34),LOOKUP(R15,Ausdauer!$L$4:$L$35,Ausdauer!$A$4:$A$35)))))</f>
        <v/>
      </c>
      <c r="T15" s="29" t="str">
        <f>IF('Rangliste Rohdaten'!T15="","",'Rangliste Rohdaten'!T15)</f>
        <v/>
      </c>
      <c r="U15" s="61" t="str">
        <f>IF(T15="","",IF($E15="K",IF($D15=1,LOOKUP(T15,Ausdauer!$T$4:$T$35,Ausdauer!$P$4:$P$35),IF($D15=2,LOOKUP(T15,Ausdauer!$U$4:$U$35,Ausdauer!$P$4:$P$35),LOOKUP(T15,Ausdauer!$V$4:$V$35,Ausdauer!$P$4:$P$35))),IF($D15=1,LOOKUP(T15,Ausdauer!$Q$4:$Q$35,Ausdauer!$P$4:$P$35),IF($D15=2,LOOKUP(T15,Ausdauer!$R$4:$R$35,Ausdauer!$P$4:$P$34),LOOKUP(T15,Ausdauer!$S$4:$S$35,Ausdauer!$P$4:$P$35)))))</f>
        <v/>
      </c>
      <c r="V15" s="175" t="e">
        <f>SUM(G15,I15,K15,M15,O15,Q15,S15,U15)/COUNT((G15,I15,K15,M15,O15,Q15,S15,U15))</f>
        <v>#DIV/0!</v>
      </c>
      <c r="W15" s="33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24"/>
    </row>
    <row r="16" spans="1:58" s="25" customFormat="1" ht="15.95" customHeight="1" x14ac:dyDescent="0.2">
      <c r="A16" s="241">
        <f>'Rangliste Rohdaten'!B16</f>
        <v>0</v>
      </c>
      <c r="B16" s="27">
        <f>'Rangliste Rohdaten'!C16</f>
        <v>0</v>
      </c>
      <c r="C16" s="27">
        <f>'Rangliste Rohdaten'!D16</f>
        <v>0</v>
      </c>
      <c r="D16" s="64">
        <f t="shared" si="0"/>
        <v>0</v>
      </c>
      <c r="E16" s="28">
        <f>'Rangliste Rohdaten'!E16</f>
        <v>0</v>
      </c>
      <c r="F16" s="29" t="str">
        <f>IF('Rangliste Rohdaten'!F16="","",'Rangliste Rohdaten'!F16)</f>
        <v/>
      </c>
      <c r="G16" s="61" t="str">
        <f>IF(F16="","",IF($E16="K",IF($D16=1,LOOKUP(F16,Sprint!$T$4:$T$35,Sprint!$H$4:$H$35),IF($D16=2,LOOKUP(F16,Sprint!$U$4:$U$35,Sprint!$H$4:$H$35),LOOKUP(F16,Sprint!$V$4:$V$35,Sprint!$H$4:$H$35))),IF($D16=1,LOOKUP(F16,Sprint!$Q$4:$Q$35,Sprint!$H$4:$H$35),IF($D16=2,LOOKUP(F16,Sprint!$R$4:$R$35,Sprint!$H$4:$H$35),LOOKUP(F16,Sprint!$S$4:$S$35,Sprint!$H$4:$H$35)))))</f>
        <v/>
      </c>
      <c r="H16" s="29" t="str">
        <f>IF('Rangliste Rohdaten'!H16="","",'Rangliste Rohdaten'!H16)</f>
        <v/>
      </c>
      <c r="I16" s="61" t="str">
        <f>IF(H16="","",IF($E16="K",IF($D16=1,LOOKUP(H16,Springen!$E$4:$E$35,Springen!$A$4:$A$35),IF($D16=2,LOOKUP(H16,Springen!$F$4:$F$35,Springen!$A$4:$A$35),LOOKUP(H16,Springen!$G$4:$G$35,Springen!$A$4:$A$35))),IF($D16=1,LOOKUP(H16,Springen!$B$4:$B$35,Springen!$A$4:$A$35),IF($D16=2,LOOKUP(H16,Springen!$C$4:$C$35,Springen!$A$4:$A$34),LOOKUP(H16,Springen!$D$4:$D$35,Springen!$A$4:$A$35)))))</f>
        <v/>
      </c>
      <c r="J16" s="29" t="str">
        <f>IF('Rangliste Rohdaten'!J16="","",'Rangliste Rohdaten'!J16)</f>
        <v/>
      </c>
      <c r="K16" s="61" t="str">
        <f>IF(J16="","",IF($E16="K",IF($D16=1,LOOKUP(J16,Springen!$M$4:$M$35,Springen!$A$4:$A$35),IF($D16=2,LOOKUP(J16,Springen!$N$4:$N$35,Springen!$A$4:$A$35),LOOKUP(J16,Springen!$O$4:$O$35,Springen!$A$4:$A$35))),IF($D16=1,LOOKUP(J16,Springen!$J$4:$J$35,Springen!$A$4:$A$35),IF($D16=2,LOOKUP(J16,Springen!$K$4:$K$35,Springen!$A$4:$A$34),LOOKUP(J16,Springen!$L$4:$L$35,Springen!$A$4:$A$35)))))</f>
        <v/>
      </c>
      <c r="L16" s="29" t="str">
        <f>IF('Rangliste Rohdaten'!L16="","",'Rangliste Rohdaten'!L16)</f>
        <v/>
      </c>
      <c r="M16" s="61" t="str">
        <f>IF(L16="","",IF($E16="K",IF($D16=1,LOOKUP(L16,Werfen!$E$4:$E$35,Werfen!$A$4:$A$35),IF($D16=2,LOOKUP(L16,Werfen!$F$4:$F$35,Werfen!$A$4:$A$35),LOOKUP(L16,Werfen!$G$4:$G$35,Werfen!$A$4:$A$35))),IF($D16=1,LOOKUP(L16,Werfen!$B$4:$B$35,Werfen!$A$4:$A$35),IF($D16=2,LOOKUP(L16,Werfen!$C$4:$C$35,Werfen!$A$4:$A$34),LOOKUP(L16,Werfen!$D$4:$D$35,Werfen!$A$4:$A$35)))))</f>
        <v/>
      </c>
      <c r="N16" s="29" t="str">
        <f>IF('Rangliste Rohdaten'!N16="","",'Rangliste Rohdaten'!N16)</f>
        <v/>
      </c>
      <c r="O16" s="61" t="str">
        <f>IF(N16="","",IF($E16="K",IF($D16=1,LOOKUP(N16,Werfen!$M$4:$M$35,Werfen!$A$4:$A$35),IF($D16=2,LOOKUP(N16,Werfen!$N$4:$N$35,Werfen!$A$4:$A$35),LOOKUP(N16,Werfen!$O$4:$O$35,Werfen!$A$4:$A$35))),IF($D16=1,LOOKUP(N16,Werfen!$J$4:$J$35,Werfen!$A$4:$A$35),IF($D16=2,LOOKUP(N16,Werfen!$K$4:$K$35,Werfen!$A$4:$A$34),LOOKUP(N16,Werfen!$L$4:$L$35,Werfen!$A$4:$A$35)))))</f>
        <v/>
      </c>
      <c r="P16" s="254" t="str">
        <f>IF('Rangliste Rohdaten'!P16="","",'Rangliste Rohdaten'!P16)</f>
        <v/>
      </c>
      <c r="Q16" s="61" t="str">
        <f>IF(P16="","",IF($E16="K",IF($D16=1,LOOKUP(P16,Ausdauer!$E$4:$E$35,Ausdauer!$A$4:$A$35),IF($D16=2,LOOKUP(P16,Ausdauer!$F$4:$F$35,Ausdauer!$A$4:$A$35),LOOKUP(P16,Ausdauer!$G$4:$G$35,Ausdauer!$A$4:$A$35))),IF($D16=1,LOOKUP(P16,Ausdauer!$B$4:$B$35,Ausdauer!$A$4:$A$35),IF($D16=2,LOOKUP(P16,Ausdauer!$C$4:$C$35,Ausdauer!$A$4:$A$34),LOOKUP(P16,Ausdauer!$D$4:$D$35,Ausdauer!$A$4:$A$35)))))</f>
        <v/>
      </c>
      <c r="R16" s="29" t="str">
        <f>IF('Rangliste Rohdaten'!R16="","",'Rangliste Rohdaten'!R16)</f>
        <v/>
      </c>
      <c r="S16" s="61" t="str">
        <f>IF(R16="","",IF($E16="K",IF($D16=1,LOOKUP(R16,Ausdauer!$M$4:$M$35,Ausdauer!$A$4:$A$35),IF($D16=2,LOOKUP(R16,Ausdauer!$N$4:$N$35,Ausdauer!$A$4:$A$35),LOOKUP(R16,Ausdauer!$O$4:$O$35,Ausdauer!$A$4:$A$35))),IF($D16=1,LOOKUP(R16,Ausdauer!$J$4:$J$35,Ausdauer!$A$4:$A$35),IF($D16=2,LOOKUP(R16,Ausdauer!$K$4:$K$35,Ausdauer!$A$4:$A$34),LOOKUP(R16,Ausdauer!$L$4:$L$35,Ausdauer!$A$4:$A$35)))))</f>
        <v/>
      </c>
      <c r="T16" s="29" t="str">
        <f>IF('Rangliste Rohdaten'!T16="","",'Rangliste Rohdaten'!T16)</f>
        <v/>
      </c>
      <c r="U16" s="61" t="str">
        <f>IF(T16="","",IF($E16="K",IF($D16=1,LOOKUP(T16,Ausdauer!$T$4:$T$35,Ausdauer!$P$4:$P$35),IF($D16=2,LOOKUP(T16,Ausdauer!$U$4:$U$35,Ausdauer!$P$4:$P$35),LOOKUP(T16,Ausdauer!$V$4:$V$35,Ausdauer!$P$4:$P$35))),IF($D16=1,LOOKUP(T16,Ausdauer!$Q$4:$Q$35,Ausdauer!$P$4:$P$35),IF($D16=2,LOOKUP(T16,Ausdauer!$R$4:$R$35,Ausdauer!$P$4:$P$34),LOOKUP(T16,Ausdauer!$S$4:$S$35,Ausdauer!$P$4:$P$35)))))</f>
        <v/>
      </c>
      <c r="V16" s="175" t="e">
        <f>SUM(G16,I16,K16,M16,O16,Q16,S16,U16)/COUNT((G16,I16,K16,M16,O16,Q16,S16,U16))</f>
        <v>#DIV/0!</v>
      </c>
      <c r="W16" s="33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24"/>
    </row>
    <row r="17" spans="1:59" s="25" customFormat="1" ht="15.95" customHeight="1" x14ac:dyDescent="0.2">
      <c r="A17" s="241">
        <f>'Rangliste Rohdaten'!B17</f>
        <v>0</v>
      </c>
      <c r="B17" s="27">
        <f>'Rangliste Rohdaten'!C17</f>
        <v>0</v>
      </c>
      <c r="C17" s="27">
        <f>'Rangliste Rohdaten'!D17</f>
        <v>0</v>
      </c>
      <c r="D17" s="64">
        <f t="shared" si="0"/>
        <v>0</v>
      </c>
      <c r="E17" s="28">
        <f>'Rangliste Rohdaten'!E17</f>
        <v>0</v>
      </c>
      <c r="F17" s="29" t="str">
        <f>IF('Rangliste Rohdaten'!F17="","",'Rangliste Rohdaten'!F17)</f>
        <v/>
      </c>
      <c r="G17" s="61" t="str">
        <f>IF(F17="","",IF($E17="K",IF($D17=1,LOOKUP(F17,Sprint!$T$4:$T$35,Sprint!$H$4:$H$35),IF($D17=2,LOOKUP(F17,Sprint!$U$4:$U$35,Sprint!$H$4:$H$35),LOOKUP(F17,Sprint!$V$4:$V$35,Sprint!$H$4:$H$35))),IF($D17=1,LOOKUP(F17,Sprint!$Q$4:$Q$35,Sprint!$H$4:$H$35),IF($D17=2,LOOKUP(F17,Sprint!$R$4:$R$35,Sprint!$H$4:$H$35),LOOKUP(F17,Sprint!$S$4:$S$35,Sprint!$H$4:$H$35)))))</f>
        <v/>
      </c>
      <c r="H17" s="29" t="str">
        <f>IF('Rangliste Rohdaten'!H17="","",'Rangliste Rohdaten'!H17)</f>
        <v/>
      </c>
      <c r="I17" s="61" t="str">
        <f>IF(H17="","",IF($E17="K",IF($D17=1,LOOKUP(H17,Springen!$E$4:$E$35,Springen!$A$4:$A$35),IF($D17=2,LOOKUP(H17,Springen!$F$4:$F$35,Springen!$A$4:$A$35),LOOKUP(H17,Springen!$G$4:$G$35,Springen!$A$4:$A$35))),IF($D17=1,LOOKUP(H17,Springen!$B$4:$B$35,Springen!$A$4:$A$35),IF($D17=2,LOOKUP(H17,Springen!$C$4:$C$35,Springen!$A$4:$A$34),LOOKUP(H17,Springen!$D$4:$D$35,Springen!$A$4:$A$35)))))</f>
        <v/>
      </c>
      <c r="J17" s="29" t="str">
        <f>IF('Rangliste Rohdaten'!J17="","",'Rangliste Rohdaten'!J17)</f>
        <v/>
      </c>
      <c r="K17" s="61" t="str">
        <f>IF(J17="","",IF($E17="K",IF($D17=1,LOOKUP(J17,Springen!$M$4:$M$35,Springen!$A$4:$A$35),IF($D17=2,LOOKUP(J17,Springen!$N$4:$N$35,Springen!$A$4:$A$35),LOOKUP(J17,Springen!$O$4:$O$35,Springen!$A$4:$A$35))),IF($D17=1,LOOKUP(J17,Springen!$J$4:$J$35,Springen!$A$4:$A$35),IF($D17=2,LOOKUP(J17,Springen!$K$4:$K$35,Springen!$A$4:$A$34),LOOKUP(J17,Springen!$L$4:$L$35,Springen!$A$4:$A$35)))))</f>
        <v/>
      </c>
      <c r="L17" s="29" t="str">
        <f>IF('Rangliste Rohdaten'!L17="","",'Rangliste Rohdaten'!L17)</f>
        <v/>
      </c>
      <c r="M17" s="61" t="str">
        <f>IF(L17="","",IF($E17="K",IF($D17=1,LOOKUP(L17,Werfen!$E$4:$E$35,Werfen!$A$4:$A$35),IF($D17=2,LOOKUP(L17,Werfen!$F$4:$F$35,Werfen!$A$4:$A$35),LOOKUP(L17,Werfen!$G$4:$G$35,Werfen!$A$4:$A$35))),IF($D17=1,LOOKUP(L17,Werfen!$B$4:$B$35,Werfen!$A$4:$A$35),IF($D17=2,LOOKUP(L17,Werfen!$C$4:$C$35,Werfen!$A$4:$A$34),LOOKUP(L17,Werfen!$D$4:$D$35,Werfen!$A$4:$A$35)))))</f>
        <v/>
      </c>
      <c r="N17" s="29" t="str">
        <f>IF('Rangliste Rohdaten'!N17="","",'Rangliste Rohdaten'!N17)</f>
        <v/>
      </c>
      <c r="O17" s="61" t="str">
        <f>IF(N17="","",IF($E17="K",IF($D17=1,LOOKUP(N17,Werfen!$M$4:$M$35,Werfen!$A$4:$A$35),IF($D17=2,LOOKUP(N17,Werfen!$N$4:$N$35,Werfen!$A$4:$A$35),LOOKUP(N17,Werfen!$O$4:$O$35,Werfen!$A$4:$A$35))),IF($D17=1,LOOKUP(N17,Werfen!$J$4:$J$35,Werfen!$A$4:$A$35),IF($D17=2,LOOKUP(N17,Werfen!$K$4:$K$35,Werfen!$A$4:$A$34),LOOKUP(N17,Werfen!$L$4:$L$35,Werfen!$A$4:$A$35)))))</f>
        <v/>
      </c>
      <c r="P17" s="254" t="str">
        <f>IF('Rangliste Rohdaten'!P17="","",'Rangliste Rohdaten'!P17)</f>
        <v/>
      </c>
      <c r="Q17" s="61" t="str">
        <f>IF(P17="","",IF($E17="K",IF($D17=1,LOOKUP(P17,Ausdauer!$E$4:$E$35,Ausdauer!$A$4:$A$35),IF($D17=2,LOOKUP(P17,Ausdauer!$F$4:$F$35,Ausdauer!$A$4:$A$35),LOOKUP(P17,Ausdauer!$G$4:$G$35,Ausdauer!$A$4:$A$35))),IF($D17=1,LOOKUP(P17,Ausdauer!$B$4:$B$35,Ausdauer!$A$4:$A$35),IF($D17=2,LOOKUP(P17,Ausdauer!$C$4:$C$35,Ausdauer!$A$4:$A$34),LOOKUP(P17,Ausdauer!$D$4:$D$35,Ausdauer!$A$4:$A$35)))))</f>
        <v/>
      </c>
      <c r="R17" s="29" t="str">
        <f>IF('Rangliste Rohdaten'!R17="","",'Rangliste Rohdaten'!R17)</f>
        <v/>
      </c>
      <c r="S17" s="61" t="str">
        <f>IF(R17="","",IF($E17="K",IF($D17=1,LOOKUP(R17,Ausdauer!$M$4:$M$35,Ausdauer!$A$4:$A$35),IF($D17=2,LOOKUP(R17,Ausdauer!$N$4:$N$35,Ausdauer!$A$4:$A$35),LOOKUP(R17,Ausdauer!$O$4:$O$35,Ausdauer!$A$4:$A$35))),IF($D17=1,LOOKUP(R17,Ausdauer!$J$4:$J$35,Ausdauer!$A$4:$A$35),IF($D17=2,LOOKUP(R17,Ausdauer!$K$4:$K$35,Ausdauer!$A$4:$A$34),LOOKUP(R17,Ausdauer!$L$4:$L$35,Ausdauer!$A$4:$A$35)))))</f>
        <v/>
      </c>
      <c r="T17" s="29" t="str">
        <f>IF('Rangliste Rohdaten'!T17="","",'Rangliste Rohdaten'!T17)</f>
        <v/>
      </c>
      <c r="U17" s="61" t="str">
        <f>IF(T17="","",IF($E17="K",IF($D17=1,LOOKUP(T17,Ausdauer!$T$4:$T$35,Ausdauer!$P$4:$P$35),IF($D17=2,LOOKUP(T17,Ausdauer!$U$4:$U$35,Ausdauer!$P$4:$P$35),LOOKUP(T17,Ausdauer!$V$4:$V$35,Ausdauer!$P$4:$P$35))),IF($D17=1,LOOKUP(T17,Ausdauer!$Q$4:$Q$35,Ausdauer!$P$4:$P$35),IF($D17=2,LOOKUP(T17,Ausdauer!$R$4:$R$35,Ausdauer!$P$4:$P$34),LOOKUP(T17,Ausdauer!$S$4:$S$35,Ausdauer!$P$4:$P$35)))))</f>
        <v/>
      </c>
      <c r="V17" s="175" t="e">
        <f>SUM(G17,I17,K17,M17,O17,Q17,S17,U17)/COUNT((G17,I17,K17,M17,O17,Q17,S17,U17))</f>
        <v>#DIV/0!</v>
      </c>
      <c r="W17" s="33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24"/>
    </row>
    <row r="18" spans="1:59" s="25" customFormat="1" ht="15.95" customHeight="1" x14ac:dyDescent="0.2">
      <c r="A18" s="241">
        <f>'Rangliste Rohdaten'!B18</f>
        <v>0</v>
      </c>
      <c r="B18" s="27">
        <f>'Rangliste Rohdaten'!C18</f>
        <v>0</v>
      </c>
      <c r="C18" s="27">
        <f>'Rangliste Rohdaten'!D18</f>
        <v>0</v>
      </c>
      <c r="D18" s="64">
        <f t="shared" si="0"/>
        <v>0</v>
      </c>
      <c r="E18" s="28">
        <f>'Rangliste Rohdaten'!E18</f>
        <v>0</v>
      </c>
      <c r="F18" s="29" t="str">
        <f>IF('Rangliste Rohdaten'!F18="","",'Rangliste Rohdaten'!F18)</f>
        <v/>
      </c>
      <c r="G18" s="61" t="str">
        <f>IF(F18="","",IF($E18="K",IF($D18=1,LOOKUP(F18,Sprint!$T$4:$T$35,Sprint!$H$4:$H$35),IF($D18=2,LOOKUP(F18,Sprint!$U$4:$U$35,Sprint!$H$4:$H$35),LOOKUP(F18,Sprint!$V$4:$V$35,Sprint!$H$4:$H$35))),IF($D18=1,LOOKUP(F18,Sprint!$Q$4:$Q$35,Sprint!$H$4:$H$35),IF($D18=2,LOOKUP(F18,Sprint!$R$4:$R$35,Sprint!$H$4:$H$35),LOOKUP(F18,Sprint!$S$4:$S$35,Sprint!$H$4:$H$35)))))</f>
        <v/>
      </c>
      <c r="H18" s="29" t="str">
        <f>IF('Rangliste Rohdaten'!H18="","",'Rangliste Rohdaten'!H18)</f>
        <v/>
      </c>
      <c r="I18" s="61" t="str">
        <f>IF(H18="","",IF($E18="K",IF($D18=1,LOOKUP(H18,Springen!$E$4:$E$35,Springen!$A$4:$A$35),IF($D18=2,LOOKUP(H18,Springen!$F$4:$F$35,Springen!$A$4:$A$35),LOOKUP(H18,Springen!$G$4:$G$35,Springen!$A$4:$A$35))),IF($D18=1,LOOKUP(H18,Springen!$B$4:$B$35,Springen!$A$4:$A$35),IF($D18=2,LOOKUP(H18,Springen!$C$4:$C$35,Springen!$A$4:$A$34),LOOKUP(H18,Springen!$D$4:$D$35,Springen!$A$4:$A$35)))))</f>
        <v/>
      </c>
      <c r="J18" s="29" t="str">
        <f>IF('Rangliste Rohdaten'!J18="","",'Rangliste Rohdaten'!J18)</f>
        <v/>
      </c>
      <c r="K18" s="61" t="str">
        <f>IF(J18="","",IF($E18="K",IF($D18=1,LOOKUP(J18,Springen!$M$4:$M$35,Springen!$A$4:$A$35),IF($D18=2,LOOKUP(J18,Springen!$N$4:$N$35,Springen!$A$4:$A$35),LOOKUP(J18,Springen!$O$4:$O$35,Springen!$A$4:$A$35))),IF($D18=1,LOOKUP(J18,Springen!$J$4:$J$35,Springen!$A$4:$A$35),IF($D18=2,LOOKUP(J18,Springen!$K$4:$K$35,Springen!$A$4:$A$34),LOOKUP(J18,Springen!$L$4:$L$35,Springen!$A$4:$A$35)))))</f>
        <v/>
      </c>
      <c r="L18" s="29" t="str">
        <f>IF('Rangliste Rohdaten'!L18="","",'Rangliste Rohdaten'!L18)</f>
        <v/>
      </c>
      <c r="M18" s="61" t="str">
        <f>IF(L18="","",IF($E18="K",IF($D18=1,LOOKUP(L18,Werfen!$E$4:$E$35,Werfen!$A$4:$A$35),IF($D18=2,LOOKUP(L18,Werfen!$F$4:$F$35,Werfen!$A$4:$A$35),LOOKUP(L18,Werfen!$G$4:$G$35,Werfen!$A$4:$A$35))),IF($D18=1,LOOKUP(L18,Werfen!$B$4:$B$35,Werfen!$A$4:$A$35),IF($D18=2,LOOKUP(L18,Werfen!$C$4:$C$35,Werfen!$A$4:$A$34),LOOKUP(L18,Werfen!$D$4:$D$35,Werfen!$A$4:$A$35)))))</f>
        <v/>
      </c>
      <c r="N18" s="29" t="str">
        <f>IF('Rangliste Rohdaten'!N18="","",'Rangliste Rohdaten'!N18)</f>
        <v/>
      </c>
      <c r="O18" s="61" t="str">
        <f>IF(N18="","",IF($E18="K",IF($D18=1,LOOKUP(N18,Werfen!$M$4:$M$35,Werfen!$A$4:$A$35),IF($D18=2,LOOKUP(N18,Werfen!$N$4:$N$35,Werfen!$A$4:$A$35),LOOKUP(N18,Werfen!$O$4:$O$35,Werfen!$A$4:$A$35))),IF($D18=1,LOOKUP(N18,Werfen!$J$4:$J$35,Werfen!$A$4:$A$35),IF($D18=2,LOOKUP(N18,Werfen!$K$4:$K$35,Werfen!$A$4:$A$34),LOOKUP(N18,Werfen!$L$4:$L$35,Werfen!$A$4:$A$35)))))</f>
        <v/>
      </c>
      <c r="P18" s="254" t="str">
        <f>IF('Rangliste Rohdaten'!P18="","",'Rangliste Rohdaten'!P18)</f>
        <v/>
      </c>
      <c r="Q18" s="61" t="str">
        <f>IF(P18="","",IF($E18="K",IF($D18=1,LOOKUP(P18,Ausdauer!$E$4:$E$35,Ausdauer!$A$4:$A$35),IF($D18=2,LOOKUP(P18,Ausdauer!$F$4:$F$35,Ausdauer!$A$4:$A$35),LOOKUP(P18,Ausdauer!$G$4:$G$35,Ausdauer!$A$4:$A$35))),IF($D18=1,LOOKUP(P18,Ausdauer!$B$4:$B$35,Ausdauer!$A$4:$A$35),IF($D18=2,LOOKUP(P18,Ausdauer!$C$4:$C$35,Ausdauer!$A$4:$A$34),LOOKUP(P18,Ausdauer!$D$4:$D$35,Ausdauer!$A$4:$A$35)))))</f>
        <v/>
      </c>
      <c r="R18" s="29" t="str">
        <f>IF('Rangliste Rohdaten'!R18="","",'Rangliste Rohdaten'!R18)</f>
        <v/>
      </c>
      <c r="S18" s="61" t="str">
        <f>IF(R18="","",IF($E18="K",IF($D18=1,LOOKUP(R18,Ausdauer!$M$4:$M$35,Ausdauer!$A$4:$A$35),IF($D18=2,LOOKUP(R18,Ausdauer!$N$4:$N$35,Ausdauer!$A$4:$A$35),LOOKUP(R18,Ausdauer!$O$4:$O$35,Ausdauer!$A$4:$A$35))),IF($D18=1,LOOKUP(R18,Ausdauer!$J$4:$J$35,Ausdauer!$A$4:$A$35),IF($D18=2,LOOKUP(R18,Ausdauer!$K$4:$K$35,Ausdauer!$A$4:$A$34),LOOKUP(R18,Ausdauer!$L$4:$L$35,Ausdauer!$A$4:$A$35)))))</f>
        <v/>
      </c>
      <c r="T18" s="29" t="str">
        <f>IF('Rangliste Rohdaten'!T18="","",'Rangliste Rohdaten'!T18)</f>
        <v/>
      </c>
      <c r="U18" s="61" t="str">
        <f>IF(T18="","",IF($E18="K",IF($D18=1,LOOKUP(T18,Ausdauer!$T$4:$T$35,Ausdauer!$P$4:$P$35),IF($D18=2,LOOKUP(T18,Ausdauer!$U$4:$U$35,Ausdauer!$P$4:$P$35),LOOKUP(T18,Ausdauer!$V$4:$V$35,Ausdauer!$P$4:$P$35))),IF($D18=1,LOOKUP(T18,Ausdauer!$Q$4:$Q$35,Ausdauer!$P$4:$P$35),IF($D18=2,LOOKUP(T18,Ausdauer!$R$4:$R$35,Ausdauer!$P$4:$P$34),LOOKUP(T18,Ausdauer!$S$4:$S$35,Ausdauer!$P$4:$P$35)))))</f>
        <v/>
      </c>
      <c r="V18" s="175" t="e">
        <f>SUM(G18,I18,K18,M18,O18,Q18,S18,U18)/COUNT((G18,I18,K18,M18,O18,Q18,S18,U18))</f>
        <v>#DIV/0!</v>
      </c>
      <c r="W18" s="33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24"/>
    </row>
    <row r="19" spans="1:59" s="25" customFormat="1" ht="15.95" customHeight="1" x14ac:dyDescent="0.2">
      <c r="A19" s="241">
        <f>'Rangliste Rohdaten'!B19</f>
        <v>0</v>
      </c>
      <c r="B19" s="27">
        <f>'Rangliste Rohdaten'!C19</f>
        <v>0</v>
      </c>
      <c r="C19" s="27">
        <f>'Rangliste Rohdaten'!D19</f>
        <v>0</v>
      </c>
      <c r="D19" s="64">
        <f t="shared" si="0"/>
        <v>0</v>
      </c>
      <c r="E19" s="28">
        <f>'Rangliste Rohdaten'!E19</f>
        <v>0</v>
      </c>
      <c r="F19" s="29" t="str">
        <f>IF('Rangliste Rohdaten'!F19="","",'Rangliste Rohdaten'!F19)</f>
        <v/>
      </c>
      <c r="G19" s="61" t="str">
        <f>IF(F19="","",IF($E19="K",IF($D19=1,LOOKUP(F19,Sprint!$T$4:$T$35,Sprint!$H$4:$H$35),IF($D19=2,LOOKUP(F19,Sprint!$U$4:$U$35,Sprint!$H$4:$H$35),LOOKUP(F19,Sprint!$V$4:$V$35,Sprint!$H$4:$H$35))),IF($D19=1,LOOKUP(F19,Sprint!$Q$4:$Q$35,Sprint!$H$4:$H$35),IF($D19=2,LOOKUP(F19,Sprint!$R$4:$R$35,Sprint!$H$4:$H$35),LOOKUP(F19,Sprint!$S$4:$S$35,Sprint!$H$4:$H$35)))))</f>
        <v/>
      </c>
      <c r="H19" s="29" t="str">
        <f>IF('Rangliste Rohdaten'!H19="","",'Rangliste Rohdaten'!H19)</f>
        <v/>
      </c>
      <c r="I19" s="61" t="str">
        <f>IF(H19="","",IF($E19="K",IF($D19=1,LOOKUP(H19,Springen!$E$4:$E$35,Springen!$A$4:$A$35),IF($D19=2,LOOKUP(H19,Springen!$F$4:$F$35,Springen!$A$4:$A$35),LOOKUP(H19,Springen!$G$4:$G$35,Springen!$A$4:$A$35))),IF($D19=1,LOOKUP(H19,Springen!$B$4:$B$35,Springen!$A$4:$A$35),IF($D19=2,LOOKUP(H19,Springen!$C$4:$C$35,Springen!$A$4:$A$34),LOOKUP(H19,Springen!$D$4:$D$35,Springen!$A$4:$A$35)))))</f>
        <v/>
      </c>
      <c r="J19" s="29" t="str">
        <f>IF('Rangliste Rohdaten'!J19="","",'Rangliste Rohdaten'!J19)</f>
        <v/>
      </c>
      <c r="K19" s="61" t="str">
        <f>IF(J19="","",IF($E19="K",IF($D19=1,LOOKUP(J19,Springen!$M$4:$M$35,Springen!$A$4:$A$35),IF($D19=2,LOOKUP(J19,Springen!$N$4:$N$35,Springen!$A$4:$A$35),LOOKUP(J19,Springen!$O$4:$O$35,Springen!$A$4:$A$35))),IF($D19=1,LOOKUP(J19,Springen!$J$4:$J$35,Springen!$A$4:$A$35),IF($D19=2,LOOKUP(J19,Springen!$K$4:$K$35,Springen!$A$4:$A$34),LOOKUP(J19,Springen!$L$4:$L$35,Springen!$A$4:$A$35)))))</f>
        <v/>
      </c>
      <c r="L19" s="29" t="str">
        <f>IF('Rangliste Rohdaten'!L19="","",'Rangliste Rohdaten'!L19)</f>
        <v/>
      </c>
      <c r="M19" s="61" t="str">
        <f>IF(L19="","",IF($E19="K",IF($D19=1,LOOKUP(L19,Werfen!$E$4:$E$35,Werfen!$A$4:$A$35),IF($D19=2,LOOKUP(L19,Werfen!$F$4:$F$35,Werfen!$A$4:$A$35),LOOKUP(L19,Werfen!$G$4:$G$35,Werfen!$A$4:$A$35))),IF($D19=1,LOOKUP(L19,Werfen!$B$4:$B$35,Werfen!$A$4:$A$35),IF($D19=2,LOOKUP(L19,Werfen!$C$4:$C$35,Werfen!$A$4:$A$34),LOOKUP(L19,Werfen!$D$4:$D$35,Werfen!$A$4:$A$35)))))</f>
        <v/>
      </c>
      <c r="N19" s="29" t="str">
        <f>IF('Rangliste Rohdaten'!N19="","",'Rangliste Rohdaten'!N19)</f>
        <v/>
      </c>
      <c r="O19" s="61" t="str">
        <f>IF(N19="","",IF($E19="K",IF($D19=1,LOOKUP(N19,Werfen!$M$4:$M$35,Werfen!$A$4:$A$35),IF($D19=2,LOOKUP(N19,Werfen!$N$4:$N$35,Werfen!$A$4:$A$35),LOOKUP(N19,Werfen!$O$4:$O$35,Werfen!$A$4:$A$35))),IF($D19=1,LOOKUP(N19,Werfen!$J$4:$J$35,Werfen!$A$4:$A$35),IF($D19=2,LOOKUP(N19,Werfen!$K$4:$K$35,Werfen!$A$4:$A$34),LOOKUP(N19,Werfen!$L$4:$L$35,Werfen!$A$4:$A$35)))))</f>
        <v/>
      </c>
      <c r="P19" s="254" t="str">
        <f>IF('Rangliste Rohdaten'!P19="","",'Rangliste Rohdaten'!P19)</f>
        <v/>
      </c>
      <c r="Q19" s="61" t="str">
        <f>IF(P19="","",IF($E19="K",IF($D19=1,LOOKUP(P19,Ausdauer!$E$4:$E$35,Ausdauer!$A$4:$A$35),IF($D19=2,LOOKUP(P19,Ausdauer!$F$4:$F$35,Ausdauer!$A$4:$A$35),LOOKUP(P19,Ausdauer!$G$4:$G$35,Ausdauer!$A$4:$A$35))),IF($D19=1,LOOKUP(P19,Ausdauer!$B$4:$B$35,Ausdauer!$A$4:$A$35),IF($D19=2,LOOKUP(P19,Ausdauer!$C$4:$C$35,Ausdauer!$A$4:$A$34),LOOKUP(P19,Ausdauer!$D$4:$D$35,Ausdauer!$A$4:$A$35)))))</f>
        <v/>
      </c>
      <c r="R19" s="29" t="str">
        <f>IF('Rangliste Rohdaten'!R19="","",'Rangliste Rohdaten'!R19)</f>
        <v/>
      </c>
      <c r="S19" s="61" t="str">
        <f>IF(R19="","",IF($E19="K",IF($D19=1,LOOKUP(R19,Ausdauer!$M$4:$M$35,Ausdauer!$A$4:$A$35),IF($D19=2,LOOKUP(R19,Ausdauer!$N$4:$N$35,Ausdauer!$A$4:$A$35),LOOKUP(R19,Ausdauer!$O$4:$O$35,Ausdauer!$A$4:$A$35))),IF($D19=1,LOOKUP(R19,Ausdauer!$J$4:$J$35,Ausdauer!$A$4:$A$35),IF($D19=2,LOOKUP(R19,Ausdauer!$K$4:$K$35,Ausdauer!$A$4:$A$34),LOOKUP(R19,Ausdauer!$L$4:$L$35,Ausdauer!$A$4:$A$35)))))</f>
        <v/>
      </c>
      <c r="T19" s="29" t="str">
        <f>IF('Rangliste Rohdaten'!T19="","",'Rangliste Rohdaten'!T19)</f>
        <v/>
      </c>
      <c r="U19" s="61" t="str">
        <f>IF(T19="","",IF($E19="K",IF($D19=1,LOOKUP(T19,Ausdauer!$T$4:$T$35,Ausdauer!$P$4:$P$35),IF($D19=2,LOOKUP(T19,Ausdauer!$U$4:$U$35,Ausdauer!$P$4:$P$35),LOOKUP(T19,Ausdauer!$V$4:$V$35,Ausdauer!$P$4:$P$35))),IF($D19=1,LOOKUP(T19,Ausdauer!$Q$4:$Q$35,Ausdauer!$P$4:$P$35),IF($D19=2,LOOKUP(T19,Ausdauer!$R$4:$R$35,Ausdauer!$P$4:$P$34),LOOKUP(T19,Ausdauer!$S$4:$S$35,Ausdauer!$P$4:$P$35)))))</f>
        <v/>
      </c>
      <c r="V19" s="175" t="e">
        <f>SUM(G19,I19,K19,M19,O19,Q19,S19,U19)/COUNT((G19,I19,K19,M19,O19,Q19,S19,U19))</f>
        <v>#DIV/0!</v>
      </c>
      <c r="W19" s="33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24"/>
    </row>
    <row r="20" spans="1:59" s="25" customFormat="1" ht="15.95" customHeight="1" x14ac:dyDescent="0.2">
      <c r="A20" s="241">
        <f>'Rangliste Rohdaten'!B20</f>
        <v>0</v>
      </c>
      <c r="B20" s="27">
        <f>'Rangliste Rohdaten'!C20</f>
        <v>0</v>
      </c>
      <c r="C20" s="27">
        <f>'Rangliste Rohdaten'!D20</f>
        <v>0</v>
      </c>
      <c r="D20" s="64">
        <f t="shared" si="0"/>
        <v>0</v>
      </c>
      <c r="E20" s="28">
        <f>'Rangliste Rohdaten'!E20</f>
        <v>0</v>
      </c>
      <c r="F20" s="29" t="str">
        <f>IF('Rangliste Rohdaten'!F20="","",'Rangliste Rohdaten'!F20)</f>
        <v/>
      </c>
      <c r="G20" s="61" t="str">
        <f>IF(F20="","",IF($E20="K",IF($D20=1,LOOKUP(F20,Sprint!$T$4:$T$35,Sprint!$H$4:$H$35),IF($D20=2,LOOKUP(F20,Sprint!$U$4:$U$35,Sprint!$H$4:$H$35),LOOKUP(F20,Sprint!$V$4:$V$35,Sprint!$H$4:$H$35))),IF($D20=1,LOOKUP(F20,Sprint!$Q$4:$Q$35,Sprint!$H$4:$H$35),IF($D20=2,LOOKUP(F20,Sprint!$R$4:$R$35,Sprint!$H$4:$H$35),LOOKUP(F20,Sprint!$S$4:$S$35,Sprint!$H$4:$H$35)))))</f>
        <v/>
      </c>
      <c r="H20" s="29" t="str">
        <f>IF('Rangliste Rohdaten'!H20="","",'Rangliste Rohdaten'!H20)</f>
        <v/>
      </c>
      <c r="I20" s="61" t="str">
        <f>IF(H20="","",IF($E20="K",IF($D20=1,LOOKUP(H20,Springen!$E$4:$E$35,Springen!$A$4:$A$35),IF($D20=2,LOOKUP(H20,Springen!$F$4:$F$35,Springen!$A$4:$A$35),LOOKUP(H20,Springen!$G$4:$G$35,Springen!$A$4:$A$35))),IF($D20=1,LOOKUP(H20,Springen!$B$4:$B$35,Springen!$A$4:$A$35),IF($D20=2,LOOKUP(H20,Springen!$C$4:$C$35,Springen!$A$4:$A$34),LOOKUP(H20,Springen!$D$4:$D$35,Springen!$A$4:$A$35)))))</f>
        <v/>
      </c>
      <c r="J20" s="29" t="str">
        <f>IF('Rangliste Rohdaten'!J20="","",'Rangliste Rohdaten'!J20)</f>
        <v/>
      </c>
      <c r="K20" s="61" t="str">
        <f>IF(J20="","",IF($E20="K",IF($D20=1,LOOKUP(J20,Springen!$M$4:$M$35,Springen!$A$4:$A$35),IF($D20=2,LOOKUP(J20,Springen!$N$4:$N$35,Springen!$A$4:$A$35),LOOKUP(J20,Springen!$O$4:$O$35,Springen!$A$4:$A$35))),IF($D20=1,LOOKUP(J20,Springen!$J$4:$J$35,Springen!$A$4:$A$35),IF($D20=2,LOOKUP(J20,Springen!$K$4:$K$35,Springen!$A$4:$A$34),LOOKUP(J20,Springen!$L$4:$L$35,Springen!$A$4:$A$35)))))</f>
        <v/>
      </c>
      <c r="L20" s="29" t="str">
        <f>IF('Rangliste Rohdaten'!L20="","",'Rangliste Rohdaten'!L20)</f>
        <v/>
      </c>
      <c r="M20" s="61" t="str">
        <f>IF(L20="","",IF($E20="K",IF($D20=1,LOOKUP(L20,Werfen!$E$4:$E$35,Werfen!$A$4:$A$35),IF($D20=2,LOOKUP(L20,Werfen!$F$4:$F$35,Werfen!$A$4:$A$35),LOOKUP(L20,Werfen!$G$4:$G$35,Werfen!$A$4:$A$35))),IF($D20=1,LOOKUP(L20,Werfen!$B$4:$B$35,Werfen!$A$4:$A$35),IF($D20=2,LOOKUP(L20,Werfen!$C$4:$C$35,Werfen!$A$4:$A$34),LOOKUP(L20,Werfen!$D$4:$D$35,Werfen!$A$4:$A$35)))))</f>
        <v/>
      </c>
      <c r="N20" s="29" t="str">
        <f>IF('Rangliste Rohdaten'!N20="","",'Rangliste Rohdaten'!N20)</f>
        <v/>
      </c>
      <c r="O20" s="61" t="str">
        <f>IF(N20="","",IF($E20="K",IF($D20=1,LOOKUP(N20,Werfen!$M$4:$M$35,Werfen!$A$4:$A$35),IF($D20=2,LOOKUP(N20,Werfen!$N$4:$N$35,Werfen!$A$4:$A$35),LOOKUP(N20,Werfen!$O$4:$O$35,Werfen!$A$4:$A$35))),IF($D20=1,LOOKUP(N20,Werfen!$J$4:$J$35,Werfen!$A$4:$A$35),IF($D20=2,LOOKUP(N20,Werfen!$K$4:$K$35,Werfen!$A$4:$A$34),LOOKUP(N20,Werfen!$L$4:$L$35,Werfen!$A$4:$A$35)))))</f>
        <v/>
      </c>
      <c r="P20" s="254" t="str">
        <f>IF('Rangliste Rohdaten'!P20="","",'Rangliste Rohdaten'!P20)</f>
        <v/>
      </c>
      <c r="Q20" s="61" t="str">
        <f>IF(P20="","",IF($E20="K",IF($D20=1,LOOKUP(P20,Ausdauer!$E$4:$E$35,Ausdauer!$A$4:$A$35),IF($D20=2,LOOKUP(P20,Ausdauer!$F$4:$F$35,Ausdauer!$A$4:$A$35),LOOKUP(P20,Ausdauer!$G$4:$G$35,Ausdauer!$A$4:$A$35))),IF($D20=1,LOOKUP(P20,Ausdauer!$B$4:$B$35,Ausdauer!$A$4:$A$35),IF($D20=2,LOOKUP(P20,Ausdauer!$C$4:$C$35,Ausdauer!$A$4:$A$34),LOOKUP(P20,Ausdauer!$D$4:$D$35,Ausdauer!$A$4:$A$35)))))</f>
        <v/>
      </c>
      <c r="R20" s="29" t="str">
        <f>IF('Rangliste Rohdaten'!R20="","",'Rangliste Rohdaten'!R20)</f>
        <v/>
      </c>
      <c r="S20" s="61" t="str">
        <f>IF(R20="","",IF($E20="K",IF($D20=1,LOOKUP(R20,Ausdauer!$M$4:$M$35,Ausdauer!$A$4:$A$35),IF($D20=2,LOOKUP(R20,Ausdauer!$N$4:$N$35,Ausdauer!$A$4:$A$35),LOOKUP(R20,Ausdauer!$O$4:$O$35,Ausdauer!$A$4:$A$35))),IF($D20=1,LOOKUP(R20,Ausdauer!$J$4:$J$35,Ausdauer!$A$4:$A$35),IF($D20=2,LOOKUP(R20,Ausdauer!$K$4:$K$35,Ausdauer!$A$4:$A$34),LOOKUP(R20,Ausdauer!$L$4:$L$35,Ausdauer!$A$4:$A$35)))))</f>
        <v/>
      </c>
      <c r="T20" s="29" t="str">
        <f>IF('Rangliste Rohdaten'!T20="","",'Rangliste Rohdaten'!T20)</f>
        <v/>
      </c>
      <c r="U20" s="61" t="str">
        <f>IF(T20="","",IF($E20="K",IF($D20=1,LOOKUP(T20,Ausdauer!$T$4:$T$35,Ausdauer!$P$4:$P$35),IF($D20=2,LOOKUP(T20,Ausdauer!$U$4:$U$35,Ausdauer!$P$4:$P$35),LOOKUP(T20,Ausdauer!$V$4:$V$35,Ausdauer!$P$4:$P$35))),IF($D20=1,LOOKUP(T20,Ausdauer!$Q$4:$Q$35,Ausdauer!$P$4:$P$35),IF($D20=2,LOOKUP(T20,Ausdauer!$R$4:$R$35,Ausdauer!$P$4:$P$34),LOOKUP(T20,Ausdauer!$S$4:$S$35,Ausdauer!$P$4:$P$35)))))</f>
        <v/>
      </c>
      <c r="V20" s="175" t="e">
        <f>SUM(G20,I20,K20,M20,O20,Q20,S20,U20)/COUNT((G20,I20,K20,M20,O20,Q20,S20,U20))</f>
        <v>#DIV/0!</v>
      </c>
      <c r="W20" s="33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24"/>
    </row>
    <row r="21" spans="1:59" s="25" customFormat="1" ht="15.95" customHeight="1" x14ac:dyDescent="0.2">
      <c r="A21" s="241">
        <f>'Rangliste Rohdaten'!B21</f>
        <v>0</v>
      </c>
      <c r="B21" s="27">
        <f>'Rangliste Rohdaten'!C21</f>
        <v>0</v>
      </c>
      <c r="C21" s="27">
        <f>'Rangliste Rohdaten'!D21</f>
        <v>0</v>
      </c>
      <c r="D21" s="64">
        <f t="shared" si="0"/>
        <v>0</v>
      </c>
      <c r="E21" s="28">
        <f>'Rangliste Rohdaten'!E21</f>
        <v>0</v>
      </c>
      <c r="F21" s="29"/>
      <c r="G21" s="61" t="str">
        <f>IF(F21="","",IF($E21="K",IF($D21=1,LOOKUP(F21,Sprint!$T$4:$T$35,Sprint!$H$4:$H$35),IF($D21=2,LOOKUP(F21,Sprint!$U$4:$U$35,Sprint!$H$4:$H$35),LOOKUP(F21,Sprint!$V$4:$V$35,Sprint!$H$4:$H$35))),IF($D21=1,LOOKUP(F21,Sprint!$Q$4:$Q$35,Sprint!$H$4:$H$35),IF($D21=2,LOOKUP(F21,Sprint!$R$4:$R$35,Sprint!$H$4:$H$35),LOOKUP(F21,Sprint!$S$4:$S$35,Sprint!$H$4:$H$35)))))</f>
        <v/>
      </c>
      <c r="H21" s="29" t="str">
        <f>IF('Rangliste Rohdaten'!H21="","",'Rangliste Rohdaten'!H21)</f>
        <v/>
      </c>
      <c r="I21" s="61" t="str">
        <f>IF(H21="","",IF($E21="K",IF($D21=1,LOOKUP(H21,Springen!$E$4:$E$35,Springen!$A$4:$A$35),IF($D21=2,LOOKUP(H21,Springen!$F$4:$F$35,Springen!$A$4:$A$35),LOOKUP(H21,Springen!$G$4:$G$35,Springen!$A$4:$A$35))),IF($D21=1,LOOKUP(H21,Springen!$B$4:$B$35,Springen!$A$4:$A$35),IF($D21=2,LOOKUP(H21,Springen!$C$4:$C$35,Springen!$A$4:$A$34),LOOKUP(H21,Springen!$D$4:$D$35,Springen!$A$4:$A$35)))))</f>
        <v/>
      </c>
      <c r="J21" s="29" t="str">
        <f>IF('Rangliste Rohdaten'!J21="","",'Rangliste Rohdaten'!J21)</f>
        <v/>
      </c>
      <c r="K21" s="61" t="str">
        <f>IF(J21="","",IF($E21="K",IF($D21=1,LOOKUP(J21,Springen!$M$4:$M$35,Springen!$A$4:$A$35),IF($D21=2,LOOKUP(J21,Springen!$N$4:$N$35,Springen!$A$4:$A$35),LOOKUP(J21,Springen!$O$4:$O$35,Springen!$A$4:$A$35))),IF($D21=1,LOOKUP(J21,Springen!$J$4:$J$35,Springen!$A$4:$A$35),IF($D21=2,LOOKUP(J21,Springen!$K$4:$K$35,Springen!$A$4:$A$34),LOOKUP(J21,Springen!$L$4:$L$35,Springen!$A$4:$A$35)))))</f>
        <v/>
      </c>
      <c r="L21" s="29" t="str">
        <f>IF('Rangliste Rohdaten'!L21="","",'Rangliste Rohdaten'!L21)</f>
        <v/>
      </c>
      <c r="M21" s="61" t="str">
        <f>IF(L21="","",IF($E21="K",IF($D21=1,LOOKUP(L21,Werfen!$E$4:$E$35,Werfen!$A$4:$A$35),IF($D21=2,LOOKUP(L21,Werfen!$F$4:$F$35,Werfen!$A$4:$A$35),LOOKUP(L21,Werfen!$G$4:$G$35,Werfen!$A$4:$A$35))),IF($D21=1,LOOKUP(L21,Werfen!$B$4:$B$35,Werfen!$A$4:$A$35),IF($D21=2,LOOKUP(L21,Werfen!$C$4:$C$35,Werfen!$A$4:$A$34),LOOKUP(L21,Werfen!$D$4:$D$35,Werfen!$A$4:$A$35)))))</f>
        <v/>
      </c>
      <c r="N21" s="29" t="str">
        <f>IF('Rangliste Rohdaten'!N21="","",'Rangliste Rohdaten'!N21)</f>
        <v/>
      </c>
      <c r="O21" s="61" t="str">
        <f>IF(N21="","",IF($E21="K",IF($D21=1,LOOKUP(N21,Werfen!$M$4:$M$35,Werfen!$A$4:$A$35),IF($D21=2,LOOKUP(N21,Werfen!$N$4:$N$35,Werfen!$A$4:$A$35),LOOKUP(N21,Werfen!$O$4:$O$35,Werfen!$A$4:$A$35))),IF($D21=1,LOOKUP(N21,Werfen!$J$4:$J$35,Werfen!$A$4:$A$35),IF($D21=2,LOOKUP(N21,Werfen!$K$4:$K$35,Werfen!$A$4:$A$34),LOOKUP(N21,Werfen!$L$4:$L$35,Werfen!$A$4:$A$35)))))</f>
        <v/>
      </c>
      <c r="P21" s="254" t="str">
        <f>IF('Rangliste Rohdaten'!P21="","",'Rangliste Rohdaten'!P21)</f>
        <v/>
      </c>
      <c r="Q21" s="61" t="str">
        <f>IF(P21="","",IF($E21="K",IF($D21=1,LOOKUP(P21,Ausdauer!$E$4:$E$35,Ausdauer!$A$4:$A$35),IF($D21=2,LOOKUP(P21,Ausdauer!$F$4:$F$35,Ausdauer!$A$4:$A$35),LOOKUP(P21,Ausdauer!$G$4:$G$35,Ausdauer!$A$4:$A$35))),IF($D21=1,LOOKUP(P21,Ausdauer!$B$4:$B$35,Ausdauer!$A$4:$A$35),IF($D21=2,LOOKUP(P21,Ausdauer!$C$4:$C$35,Ausdauer!$A$4:$A$34),LOOKUP(P21,Ausdauer!$D$4:$D$35,Ausdauer!$A$4:$A$35)))))</f>
        <v/>
      </c>
      <c r="R21" s="29" t="str">
        <f>IF('Rangliste Rohdaten'!R21="","",'Rangliste Rohdaten'!R21)</f>
        <v/>
      </c>
      <c r="S21" s="61" t="str">
        <f>IF(R21="","",IF($E21="K",IF($D21=1,LOOKUP(R21,Ausdauer!$M$4:$M$35,Ausdauer!$A$4:$A$35),IF($D21=2,LOOKUP(R21,Ausdauer!$N$4:$N$35,Ausdauer!$A$4:$A$35),LOOKUP(R21,Ausdauer!$O$4:$O$35,Ausdauer!$A$4:$A$35))),IF($D21=1,LOOKUP(R21,Ausdauer!$J$4:$J$35,Ausdauer!$A$4:$A$35),IF($D21=2,LOOKUP(R21,Ausdauer!$K$4:$K$35,Ausdauer!$A$4:$A$34),LOOKUP(R21,Ausdauer!$L$4:$L$35,Ausdauer!$A$4:$A$35)))))</f>
        <v/>
      </c>
      <c r="T21" s="29" t="str">
        <f>IF('Rangliste Rohdaten'!T21="","",'Rangliste Rohdaten'!T21)</f>
        <v/>
      </c>
      <c r="U21" s="61" t="str">
        <f>IF(T21="","",IF($E21="K",IF($D21=1,LOOKUP(T21,Ausdauer!$T$4:$T$35,Ausdauer!$P$4:$P$35),IF($D21=2,LOOKUP(T21,Ausdauer!$U$4:$U$35,Ausdauer!$P$4:$P$35),LOOKUP(T21,Ausdauer!$V$4:$V$35,Ausdauer!$P$4:$P$35))),IF($D21=1,LOOKUP(T21,Ausdauer!$Q$4:$Q$35,Ausdauer!$P$4:$P$35),IF($D21=2,LOOKUP(T21,Ausdauer!$R$4:$R$35,Ausdauer!$P$4:$P$34),LOOKUP(T21,Ausdauer!$S$4:$S$35,Ausdauer!$P$4:$P$35)))))</f>
        <v/>
      </c>
      <c r="V21" s="175" t="e">
        <f>SUM(G21,I21,K21,M21,O21,Q21,S21,U21)/COUNT((G21,I21,K21,M21,O21,Q21,S21,U21))</f>
        <v>#DIV/0!</v>
      </c>
      <c r="W21" s="33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24"/>
    </row>
    <row r="22" spans="1:59" s="25" customFormat="1" ht="15.95" customHeight="1" x14ac:dyDescent="0.2">
      <c r="A22" s="241">
        <f>'Rangliste Rohdaten'!B22</f>
        <v>0</v>
      </c>
      <c r="B22" s="27">
        <f>'Rangliste Rohdaten'!C22</f>
        <v>0</v>
      </c>
      <c r="C22" s="27">
        <f>'Rangliste Rohdaten'!D22</f>
        <v>0</v>
      </c>
      <c r="D22" s="64">
        <f t="shared" si="0"/>
        <v>0</v>
      </c>
      <c r="E22" s="28">
        <f>'Rangliste Rohdaten'!E22</f>
        <v>0</v>
      </c>
      <c r="F22" s="29"/>
      <c r="G22" s="61" t="str">
        <f>IF(F22="","",IF($E22="K",IF($D22=1,LOOKUP(F22,Sprint!$T$4:$T$35,Sprint!$H$4:$H$35),IF($D22=2,LOOKUP(F22,Sprint!$U$4:$U$35,Sprint!$H$4:$H$35),LOOKUP(F22,Sprint!$V$4:$V$35,Sprint!$H$4:$H$35))),IF($D22=1,LOOKUP(F22,Sprint!$Q$4:$Q$35,Sprint!$H$4:$H$35),IF($D22=2,LOOKUP(F22,Sprint!$R$4:$R$35,Sprint!$H$4:$H$35),LOOKUP(F22,Sprint!$S$4:$S$35,Sprint!$H$4:$H$35)))))</f>
        <v/>
      </c>
      <c r="H22" s="29" t="str">
        <f>IF('Rangliste Rohdaten'!H22="","",'Rangliste Rohdaten'!H22)</f>
        <v/>
      </c>
      <c r="I22" s="61" t="str">
        <f>IF(H22="","",IF($E22="K",IF($D22=1,LOOKUP(H22,Springen!$E$4:$E$35,Springen!$A$4:$A$35),IF($D22=2,LOOKUP(H22,Springen!$F$4:$F$35,Springen!$A$4:$A$35),LOOKUP(H22,Springen!$G$4:$G$35,Springen!$A$4:$A$35))),IF($D22=1,LOOKUP(H22,Springen!$B$4:$B$35,Springen!$A$4:$A$35),IF($D22=2,LOOKUP(H22,Springen!$C$4:$C$35,Springen!$A$4:$A$34),LOOKUP(H22,Springen!$D$4:$D$35,Springen!$A$4:$A$35)))))</f>
        <v/>
      </c>
      <c r="J22" s="29" t="str">
        <f>IF('Rangliste Rohdaten'!J22="","",'Rangliste Rohdaten'!J22)</f>
        <v/>
      </c>
      <c r="K22" s="61" t="str">
        <f>IF(J22="","",IF($E22="K",IF($D22=1,LOOKUP(J22,Springen!$M$4:$M$35,Springen!$A$4:$A$35),IF($D22=2,LOOKUP(J22,Springen!$N$4:$N$35,Springen!$A$4:$A$35),LOOKUP(J22,Springen!$O$4:$O$35,Springen!$A$4:$A$35))),IF($D22=1,LOOKUP(J22,Springen!$J$4:$J$35,Springen!$A$4:$A$35),IF($D22=2,LOOKUP(J22,Springen!$K$4:$K$35,Springen!$A$4:$A$34),LOOKUP(J22,Springen!$L$4:$L$35,Springen!$A$4:$A$35)))))</f>
        <v/>
      </c>
      <c r="L22" s="29" t="str">
        <f>IF('Rangliste Rohdaten'!L22="","",'Rangliste Rohdaten'!L22)</f>
        <v/>
      </c>
      <c r="M22" s="61" t="str">
        <f>IF(L22="","",IF($E22="K",IF($D22=1,LOOKUP(L22,Werfen!$E$4:$E$35,Werfen!$A$4:$A$35),IF($D22=2,LOOKUP(L22,Werfen!$F$4:$F$35,Werfen!$A$4:$A$35),LOOKUP(L22,Werfen!$G$4:$G$35,Werfen!$A$4:$A$35))),IF($D22=1,LOOKUP(L22,Werfen!$B$4:$B$35,Werfen!$A$4:$A$35),IF($D22=2,LOOKUP(L22,Werfen!$C$4:$C$35,Werfen!$A$4:$A$34),LOOKUP(L22,Werfen!$D$4:$D$35,Werfen!$A$4:$A$35)))))</f>
        <v/>
      </c>
      <c r="N22" s="29" t="str">
        <f>IF('Rangliste Rohdaten'!N22="","",'Rangliste Rohdaten'!N22)</f>
        <v/>
      </c>
      <c r="O22" s="61" t="str">
        <f>IF(N22="","",IF($E22="K",IF($D22=1,LOOKUP(N22,Werfen!$M$4:$M$35,Werfen!$A$4:$A$35),IF($D22=2,LOOKUP(N22,Werfen!$N$4:$N$35,Werfen!$A$4:$A$35),LOOKUP(N22,Werfen!$O$4:$O$35,Werfen!$A$4:$A$35))),IF($D22=1,LOOKUP(N22,Werfen!$J$4:$J$35,Werfen!$A$4:$A$35),IF($D22=2,LOOKUP(N22,Werfen!$K$4:$K$35,Werfen!$A$4:$A$34),LOOKUP(N22,Werfen!$L$4:$L$35,Werfen!$A$4:$A$35)))))</f>
        <v/>
      </c>
      <c r="P22" s="254" t="str">
        <f>IF('Rangliste Rohdaten'!P22="","",'Rangliste Rohdaten'!P22)</f>
        <v/>
      </c>
      <c r="Q22" s="61" t="str">
        <f>IF(P22="","",IF($E22="K",IF($D22=1,LOOKUP(P22,Ausdauer!$E$4:$E$35,Ausdauer!$A$4:$A$35),IF($D22=2,LOOKUP(P22,Ausdauer!$F$4:$F$35,Ausdauer!$A$4:$A$35),LOOKUP(P22,Ausdauer!$G$4:$G$35,Ausdauer!$A$4:$A$35))),IF($D22=1,LOOKUP(P22,Ausdauer!$B$4:$B$35,Ausdauer!$A$4:$A$35),IF($D22=2,LOOKUP(P22,Ausdauer!$C$4:$C$35,Ausdauer!$A$4:$A$34),LOOKUP(P22,Ausdauer!$D$4:$D$35,Ausdauer!$A$4:$A$35)))))</f>
        <v/>
      </c>
      <c r="R22" s="29" t="str">
        <f>IF('Rangliste Rohdaten'!R22="","",'Rangliste Rohdaten'!R22)</f>
        <v/>
      </c>
      <c r="S22" s="61" t="str">
        <f>IF(R22="","",IF($E22="K",IF($D22=1,LOOKUP(R22,Ausdauer!$M$4:$M$35,Ausdauer!$A$4:$A$35),IF($D22=2,LOOKUP(R22,Ausdauer!$N$4:$N$35,Ausdauer!$A$4:$A$35),LOOKUP(R22,Ausdauer!$O$4:$O$35,Ausdauer!$A$4:$A$35))),IF($D22=1,LOOKUP(R22,Ausdauer!$J$4:$J$35,Ausdauer!$A$4:$A$35),IF($D22=2,LOOKUP(R22,Ausdauer!$K$4:$K$35,Ausdauer!$A$4:$A$34),LOOKUP(R22,Ausdauer!$L$4:$L$35,Ausdauer!$A$4:$A$35)))))</f>
        <v/>
      </c>
      <c r="T22" s="29" t="str">
        <f>IF('Rangliste Rohdaten'!T22="","",'Rangliste Rohdaten'!T22)</f>
        <v/>
      </c>
      <c r="U22" s="61" t="str">
        <f>IF(T22="","",IF($E22="K",IF($D22=1,LOOKUP(T22,Ausdauer!$T$4:$T$35,Ausdauer!$P$4:$P$35),IF($D22=2,LOOKUP(T22,Ausdauer!$U$4:$U$35,Ausdauer!$P$4:$P$35),LOOKUP(T22,Ausdauer!$V$4:$V$35,Ausdauer!$P$4:$P$35))),IF($D22=1,LOOKUP(T22,Ausdauer!$Q$4:$Q$35,Ausdauer!$P$4:$P$35),IF($D22=2,LOOKUP(T22,Ausdauer!$R$4:$R$35,Ausdauer!$P$4:$P$34),LOOKUP(T22,Ausdauer!$S$4:$S$35,Ausdauer!$P$4:$P$35)))))</f>
        <v/>
      </c>
      <c r="V22" s="175" t="e">
        <f>SUM(G22,I22,K22,M22,O22,Q22,S22,U22)/COUNT((G22,I22,K22,M22,O22,Q22,S22,U22))</f>
        <v>#DIV/0!</v>
      </c>
      <c r="W22" s="33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24"/>
    </row>
    <row r="23" spans="1:59" s="25" customFormat="1" ht="15.95" customHeight="1" x14ac:dyDescent="0.2">
      <c r="A23" s="241">
        <f>'Rangliste Rohdaten'!B23</f>
        <v>0</v>
      </c>
      <c r="B23" s="27">
        <f>'Rangliste Rohdaten'!C23</f>
        <v>0</v>
      </c>
      <c r="C23" s="27">
        <f>'Rangliste Rohdaten'!D23</f>
        <v>0</v>
      </c>
      <c r="D23" s="64">
        <f t="shared" si="0"/>
        <v>0</v>
      </c>
      <c r="E23" s="28">
        <f>'Rangliste Rohdaten'!E23</f>
        <v>0</v>
      </c>
      <c r="F23" s="29"/>
      <c r="G23" s="61" t="str">
        <f>IF(F23="","",IF($E23="K",IF($D23=1,LOOKUP(F23,Sprint!$T$4:$T$35,Sprint!$H$4:$H$35),IF($D23=2,LOOKUP(F23,Sprint!$U$4:$U$35,Sprint!$H$4:$H$35),LOOKUP(F23,Sprint!$V$4:$V$35,Sprint!$H$4:$H$35))),IF($D23=1,LOOKUP(F23,Sprint!$Q$4:$Q$35,Sprint!$H$4:$H$35),IF($D23=2,LOOKUP(F23,Sprint!$R$4:$R$35,Sprint!$H$4:$H$35),LOOKUP(F23,Sprint!$S$4:$S$35,Sprint!$H$4:$H$35)))))</f>
        <v/>
      </c>
      <c r="H23" s="29" t="str">
        <f>IF('Rangliste Rohdaten'!H23="","",'Rangliste Rohdaten'!H23)</f>
        <v/>
      </c>
      <c r="I23" s="61" t="str">
        <f>IF(H23="","",IF($E23="K",IF($D23=1,LOOKUP(H23,Springen!$E$4:$E$35,Springen!$A$4:$A$35),IF($D23=2,LOOKUP(H23,Springen!$F$4:$F$35,Springen!$A$4:$A$35),LOOKUP(H23,Springen!$G$4:$G$35,Springen!$A$4:$A$35))),IF($D23=1,LOOKUP(H23,Springen!$B$4:$B$35,Springen!$A$4:$A$35),IF($D23=2,LOOKUP(H23,Springen!$C$4:$C$35,Springen!$A$4:$A$34),LOOKUP(H23,Springen!$D$4:$D$35,Springen!$A$4:$A$35)))))</f>
        <v/>
      </c>
      <c r="J23" s="29" t="str">
        <f>IF('Rangliste Rohdaten'!J23="","",'Rangliste Rohdaten'!J23)</f>
        <v/>
      </c>
      <c r="K23" s="61" t="str">
        <f>IF(J23="","",IF($E23="K",IF($D23=1,LOOKUP(J23,Springen!$M$4:$M$35,Springen!$A$4:$A$35),IF($D23=2,LOOKUP(J23,Springen!$N$4:$N$35,Springen!$A$4:$A$35),LOOKUP(J23,Springen!$O$4:$O$35,Springen!$A$4:$A$35))),IF($D23=1,LOOKUP(J23,Springen!$J$4:$J$35,Springen!$A$4:$A$35),IF($D23=2,LOOKUP(J23,Springen!$K$4:$K$35,Springen!$A$4:$A$34),LOOKUP(J23,Springen!$L$4:$L$35,Springen!$A$4:$A$35)))))</f>
        <v/>
      </c>
      <c r="L23" s="29" t="str">
        <f>IF('Rangliste Rohdaten'!L23="","",'Rangliste Rohdaten'!L23)</f>
        <v/>
      </c>
      <c r="M23" s="61" t="str">
        <f>IF(L23="","",IF($E23="K",IF($D23=1,LOOKUP(L23,Werfen!$E$4:$E$35,Werfen!$A$4:$A$35),IF($D23=2,LOOKUP(L23,Werfen!$F$4:$F$35,Werfen!$A$4:$A$35),LOOKUP(L23,Werfen!$G$4:$G$35,Werfen!$A$4:$A$35))),IF($D23=1,LOOKUP(L23,Werfen!$B$4:$B$35,Werfen!$A$4:$A$35),IF($D23=2,LOOKUP(L23,Werfen!$C$4:$C$35,Werfen!$A$4:$A$34),LOOKUP(L23,Werfen!$D$4:$D$35,Werfen!$A$4:$A$35)))))</f>
        <v/>
      </c>
      <c r="N23" s="29" t="str">
        <f>IF('Rangliste Rohdaten'!N23="","",'Rangliste Rohdaten'!N23)</f>
        <v/>
      </c>
      <c r="O23" s="61" t="str">
        <f>IF(N23="","",IF($E23="K",IF($D23=1,LOOKUP(N23,Werfen!$M$4:$M$35,Werfen!$A$4:$A$35),IF($D23=2,LOOKUP(N23,Werfen!$N$4:$N$35,Werfen!$A$4:$A$35),LOOKUP(N23,Werfen!$O$4:$O$35,Werfen!$A$4:$A$35))),IF($D23=1,LOOKUP(N23,Werfen!$J$4:$J$35,Werfen!$A$4:$A$35),IF($D23=2,LOOKUP(N23,Werfen!$K$4:$K$35,Werfen!$A$4:$A$34),LOOKUP(N23,Werfen!$L$4:$L$35,Werfen!$A$4:$A$35)))))</f>
        <v/>
      </c>
      <c r="P23" s="254" t="str">
        <f>IF('Rangliste Rohdaten'!P23="","",'Rangliste Rohdaten'!P23)</f>
        <v/>
      </c>
      <c r="Q23" s="61" t="str">
        <f>IF(P23="","",IF($E23="K",IF($D23=1,LOOKUP(P23,Ausdauer!$E$4:$E$35,Ausdauer!$A$4:$A$35),IF($D23=2,LOOKUP(P23,Ausdauer!$F$4:$F$35,Ausdauer!$A$4:$A$35),LOOKUP(P23,Ausdauer!$G$4:$G$35,Ausdauer!$A$4:$A$35))),IF($D23=1,LOOKUP(P23,Ausdauer!$B$4:$B$35,Ausdauer!$A$4:$A$35),IF($D23=2,LOOKUP(P23,Ausdauer!$C$4:$C$35,Ausdauer!$A$4:$A$34),LOOKUP(P23,Ausdauer!$D$4:$D$35,Ausdauer!$A$4:$A$35)))))</f>
        <v/>
      </c>
      <c r="R23" s="29" t="str">
        <f>IF('Rangliste Rohdaten'!R23="","",'Rangliste Rohdaten'!R23)</f>
        <v/>
      </c>
      <c r="S23" s="61" t="str">
        <f>IF(R23="","",IF($E23="K",IF($D23=1,LOOKUP(R23,Ausdauer!$M$4:$M$35,Ausdauer!$A$4:$A$35),IF($D23=2,LOOKUP(R23,Ausdauer!$N$4:$N$35,Ausdauer!$A$4:$A$35),LOOKUP(R23,Ausdauer!$O$4:$O$35,Ausdauer!$A$4:$A$35))),IF($D23=1,LOOKUP(R23,Ausdauer!$J$4:$J$35,Ausdauer!$A$4:$A$35),IF($D23=2,LOOKUP(R23,Ausdauer!$K$4:$K$35,Ausdauer!$A$4:$A$34),LOOKUP(R23,Ausdauer!$L$4:$L$35,Ausdauer!$A$4:$A$35)))))</f>
        <v/>
      </c>
      <c r="T23" s="29" t="str">
        <f>IF('Rangliste Rohdaten'!T23="","",'Rangliste Rohdaten'!T23)</f>
        <v/>
      </c>
      <c r="U23" s="61" t="str">
        <f>IF(T23="","",IF($E23="K",IF($D23=1,LOOKUP(T23,Ausdauer!$T$4:$T$35,Ausdauer!$P$4:$P$35),IF($D23=2,LOOKUP(T23,Ausdauer!$U$4:$U$35,Ausdauer!$P$4:$P$35),LOOKUP(T23,Ausdauer!$V$4:$V$35,Ausdauer!$P$4:$P$35))),IF($D23=1,LOOKUP(T23,Ausdauer!$Q$4:$Q$35,Ausdauer!$P$4:$P$35),IF($D23=2,LOOKUP(T23,Ausdauer!$R$4:$R$35,Ausdauer!$P$4:$P$34),LOOKUP(T23,Ausdauer!$S$4:$S$35,Ausdauer!$P$4:$P$35)))))</f>
        <v/>
      </c>
      <c r="V23" s="175" t="e">
        <f>SUM(G23,I23,K23,M23,O23,Q23,S23,U23)/COUNT((G23,I23,K23,M23,O23,Q23,S23,U23))</f>
        <v>#DIV/0!</v>
      </c>
      <c r="W23" s="33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24"/>
    </row>
    <row r="24" spans="1:59" s="25" customFormat="1" ht="15.95" customHeight="1" x14ac:dyDescent="0.2">
      <c r="A24" s="241">
        <f>'Rangliste Rohdaten'!B24</f>
        <v>0</v>
      </c>
      <c r="B24" s="27">
        <f>'Rangliste Rohdaten'!C24</f>
        <v>0</v>
      </c>
      <c r="C24" s="27">
        <f>'Rangliste Rohdaten'!D24</f>
        <v>0</v>
      </c>
      <c r="D24" s="64">
        <f t="shared" si="0"/>
        <v>0</v>
      </c>
      <c r="E24" s="28">
        <f>'Rangliste Rohdaten'!E24</f>
        <v>0</v>
      </c>
      <c r="F24" s="29"/>
      <c r="G24" s="61" t="str">
        <f>IF(F24="","",IF($E24="K",IF($D24=1,LOOKUP(F24,Sprint!$T$4:$T$35,Sprint!$H$4:$H$35),IF($D24=2,LOOKUP(F24,Sprint!$U$4:$U$35,Sprint!$H$4:$H$35),LOOKUP(F24,Sprint!$V$4:$V$35,Sprint!$H$4:$H$35))),IF($D24=1,LOOKUP(F24,Sprint!$Q$4:$Q$35,Sprint!$H$4:$H$35),IF($D24=2,LOOKUP(F24,Sprint!$R$4:$R$35,Sprint!$H$4:$H$35),LOOKUP(F24,Sprint!$S$4:$S$35,Sprint!$H$4:$H$35)))))</f>
        <v/>
      </c>
      <c r="H24" s="29" t="str">
        <f>IF('Rangliste Rohdaten'!H24="","",'Rangliste Rohdaten'!H24)</f>
        <v/>
      </c>
      <c r="I24" s="61" t="str">
        <f>IF(H24="","",IF($E24="K",IF($D24=1,LOOKUP(H24,Springen!$E$4:$E$35,Springen!$A$4:$A$35),IF($D24=2,LOOKUP(H24,Springen!$F$4:$F$35,Springen!$A$4:$A$35),LOOKUP(H24,Springen!$G$4:$G$35,Springen!$A$4:$A$35))),IF($D24=1,LOOKUP(H24,Springen!$B$4:$B$35,Springen!$A$4:$A$35),IF($D24=2,LOOKUP(H24,Springen!$C$4:$C$35,Springen!$A$4:$A$34),LOOKUP(H24,Springen!$D$4:$D$35,Springen!$A$4:$A$35)))))</f>
        <v/>
      </c>
      <c r="J24" s="29" t="str">
        <f>IF('Rangliste Rohdaten'!J24="","",'Rangliste Rohdaten'!J24)</f>
        <v/>
      </c>
      <c r="K24" s="61" t="str">
        <f>IF(J24="","",IF($E24="K",IF($D24=1,LOOKUP(J24,Springen!$M$4:$M$35,Springen!$A$4:$A$35),IF($D24=2,LOOKUP(J24,Springen!$N$4:$N$35,Springen!$A$4:$A$35),LOOKUP(J24,Springen!$O$4:$O$35,Springen!$A$4:$A$35))),IF($D24=1,LOOKUP(J24,Springen!$J$4:$J$35,Springen!$A$4:$A$35),IF($D24=2,LOOKUP(J24,Springen!$K$4:$K$35,Springen!$A$4:$A$34),LOOKUP(J24,Springen!$L$4:$L$35,Springen!$A$4:$A$35)))))</f>
        <v/>
      </c>
      <c r="L24" s="29" t="str">
        <f>IF('Rangliste Rohdaten'!L24="","",'Rangliste Rohdaten'!L24)</f>
        <v/>
      </c>
      <c r="M24" s="61" t="str">
        <f>IF(L24="","",IF($E24="K",IF($D24=1,LOOKUP(L24,Werfen!$E$4:$E$35,Werfen!$A$4:$A$35),IF($D24=2,LOOKUP(L24,Werfen!$F$4:$F$35,Werfen!$A$4:$A$35),LOOKUP(L24,Werfen!$G$4:$G$35,Werfen!$A$4:$A$35))),IF($D24=1,LOOKUP(L24,Werfen!$B$4:$B$35,Werfen!$A$4:$A$35),IF($D24=2,LOOKUP(L24,Werfen!$C$4:$C$35,Werfen!$A$4:$A$34),LOOKUP(L24,Werfen!$D$4:$D$35,Werfen!$A$4:$A$35)))))</f>
        <v/>
      </c>
      <c r="N24" s="29" t="str">
        <f>IF('Rangliste Rohdaten'!N24="","",'Rangliste Rohdaten'!N24)</f>
        <v/>
      </c>
      <c r="O24" s="61" t="str">
        <f>IF(N24="","",IF($E24="K",IF($D24=1,LOOKUP(N24,Werfen!$M$4:$M$35,Werfen!$A$4:$A$35),IF($D24=2,LOOKUP(N24,Werfen!$N$4:$N$35,Werfen!$A$4:$A$35),LOOKUP(N24,Werfen!$O$4:$O$35,Werfen!$A$4:$A$35))),IF($D24=1,LOOKUP(N24,Werfen!$J$4:$J$35,Werfen!$A$4:$A$35),IF($D24=2,LOOKUP(N24,Werfen!$K$4:$K$35,Werfen!$A$4:$A$34),LOOKUP(N24,Werfen!$L$4:$L$35,Werfen!$A$4:$A$35)))))</f>
        <v/>
      </c>
      <c r="P24" s="254" t="str">
        <f>IF('Rangliste Rohdaten'!P24="","",'Rangliste Rohdaten'!P24)</f>
        <v/>
      </c>
      <c r="Q24" s="61" t="str">
        <f>IF(P24="","",IF($E24="K",IF($D24=1,LOOKUP(P24,Ausdauer!$E$4:$E$35,Ausdauer!$A$4:$A$35),IF($D24=2,LOOKUP(P24,Ausdauer!$F$4:$F$35,Ausdauer!$A$4:$A$35),LOOKUP(P24,Ausdauer!$G$4:$G$35,Ausdauer!$A$4:$A$35))),IF($D24=1,LOOKUP(P24,Ausdauer!$B$4:$B$35,Ausdauer!$A$4:$A$35),IF($D24=2,LOOKUP(P24,Ausdauer!$C$4:$C$35,Ausdauer!$A$4:$A$34),LOOKUP(P24,Ausdauer!$D$4:$D$35,Ausdauer!$A$4:$A$35)))))</f>
        <v/>
      </c>
      <c r="R24" s="29" t="str">
        <f>IF('Rangliste Rohdaten'!R24="","",'Rangliste Rohdaten'!R24)</f>
        <v/>
      </c>
      <c r="S24" s="61" t="str">
        <f>IF(R24="","",IF($E24="K",IF($D24=1,LOOKUP(R24,Ausdauer!$M$4:$M$35,Ausdauer!$A$4:$A$35),IF($D24=2,LOOKUP(R24,Ausdauer!$N$4:$N$35,Ausdauer!$A$4:$A$35),LOOKUP(R24,Ausdauer!$O$4:$O$35,Ausdauer!$A$4:$A$35))),IF($D24=1,LOOKUP(R24,Ausdauer!$J$4:$J$35,Ausdauer!$A$4:$A$35),IF($D24=2,LOOKUP(R24,Ausdauer!$K$4:$K$35,Ausdauer!$A$4:$A$34),LOOKUP(R24,Ausdauer!$L$4:$L$35,Ausdauer!$A$4:$A$35)))))</f>
        <v/>
      </c>
      <c r="T24" s="29" t="str">
        <f>IF('Rangliste Rohdaten'!T24="","",'Rangliste Rohdaten'!T24)</f>
        <v/>
      </c>
      <c r="U24" s="61" t="str">
        <f>IF(T24="","",IF($E24="K",IF($D24=1,LOOKUP(T24,Ausdauer!$T$4:$T$35,Ausdauer!$P$4:$P$35),IF($D24=2,LOOKUP(T24,Ausdauer!$U$4:$U$35,Ausdauer!$P$4:$P$35),LOOKUP(T24,Ausdauer!$V$4:$V$35,Ausdauer!$P$4:$P$35))),IF($D24=1,LOOKUP(T24,Ausdauer!$Q$4:$Q$35,Ausdauer!$P$4:$P$35),IF($D24=2,LOOKUP(T24,Ausdauer!$R$4:$R$35,Ausdauer!$P$4:$P$34),LOOKUP(T24,Ausdauer!$S$4:$S$35,Ausdauer!$P$4:$P$35)))))</f>
        <v/>
      </c>
      <c r="V24" s="175" t="e">
        <f>SUM(G24,I24,K24,M24,O24,Q24,S24,U24)/COUNT((G24,I24,K24,M24,O24,Q24,S24,U24))</f>
        <v>#DIV/0!</v>
      </c>
      <c r="W24" s="33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24"/>
    </row>
    <row r="25" spans="1:59" s="25" customFormat="1" ht="15.95" customHeight="1" x14ac:dyDescent="0.2">
      <c r="A25" s="241">
        <f>'Rangliste Rohdaten'!B25</f>
        <v>0</v>
      </c>
      <c r="B25" s="27">
        <f>'Rangliste Rohdaten'!C25</f>
        <v>0</v>
      </c>
      <c r="C25" s="27">
        <f>'Rangliste Rohdaten'!D25</f>
        <v>0</v>
      </c>
      <c r="D25" s="64">
        <f t="shared" si="0"/>
        <v>0</v>
      </c>
      <c r="E25" s="28">
        <f>'Rangliste Rohdaten'!E25</f>
        <v>0</v>
      </c>
      <c r="F25" s="29"/>
      <c r="G25" s="61" t="str">
        <f>IF(F25="","",IF($E25="K",IF($D25=1,LOOKUP(F25,Sprint!$T$4:$T$35,Sprint!$H$4:$H$35),IF($D25=2,LOOKUP(F25,Sprint!$U$4:$U$35,Sprint!$H$4:$H$35),LOOKUP(F25,Sprint!$V$4:$V$35,Sprint!$H$4:$H$35))),IF($D25=1,LOOKUP(F25,Sprint!$Q$4:$Q$35,Sprint!$H$4:$H$35),IF($D25=2,LOOKUP(F25,Sprint!$R$4:$R$35,Sprint!$H$4:$H$35),LOOKUP(F25,Sprint!$S$4:$S$35,Sprint!$H$4:$H$35)))))</f>
        <v/>
      </c>
      <c r="H25" s="29" t="str">
        <f>IF('Rangliste Rohdaten'!H25="","",'Rangliste Rohdaten'!H25)</f>
        <v/>
      </c>
      <c r="I25" s="61" t="str">
        <f>IF(H25="","",IF($E25="K",IF($D25=1,LOOKUP(H25,Springen!$E$4:$E$35,Springen!$A$4:$A$35),IF($D25=2,LOOKUP(H25,Springen!$F$4:$F$35,Springen!$A$4:$A$35),LOOKUP(H25,Springen!$G$4:$G$35,Springen!$A$4:$A$35))),IF($D25=1,LOOKUP(H25,Springen!$B$4:$B$35,Springen!$A$4:$A$35),IF($D25=2,LOOKUP(H25,Springen!$C$4:$C$35,Springen!$A$4:$A$34),LOOKUP(H25,Springen!$D$4:$D$35,Springen!$A$4:$A$35)))))</f>
        <v/>
      </c>
      <c r="J25" s="29" t="str">
        <f>IF('Rangliste Rohdaten'!J25="","",'Rangliste Rohdaten'!J25)</f>
        <v/>
      </c>
      <c r="K25" s="61" t="str">
        <f>IF(J25="","",IF($E25="K",IF($D25=1,LOOKUP(J25,Springen!$M$4:$M$35,Springen!$A$4:$A$35),IF($D25=2,LOOKUP(J25,Springen!$N$4:$N$35,Springen!$A$4:$A$35),LOOKUP(J25,Springen!$O$4:$O$35,Springen!$A$4:$A$35))),IF($D25=1,LOOKUP(J25,Springen!$J$4:$J$35,Springen!$A$4:$A$35),IF($D25=2,LOOKUP(J25,Springen!$K$4:$K$35,Springen!$A$4:$A$34),LOOKUP(J25,Springen!$L$4:$L$35,Springen!$A$4:$A$35)))))</f>
        <v/>
      </c>
      <c r="L25" s="29" t="str">
        <f>IF('Rangliste Rohdaten'!L25="","",'Rangliste Rohdaten'!L25)</f>
        <v/>
      </c>
      <c r="M25" s="61" t="str">
        <f>IF(L25="","",IF($E25="K",IF($D25=1,LOOKUP(L25,Werfen!$E$4:$E$35,Werfen!$A$4:$A$35),IF($D25=2,LOOKUP(L25,Werfen!$F$4:$F$35,Werfen!$A$4:$A$35),LOOKUP(L25,Werfen!$G$4:$G$35,Werfen!$A$4:$A$35))),IF($D25=1,LOOKUP(L25,Werfen!$B$4:$B$35,Werfen!$A$4:$A$35),IF($D25=2,LOOKUP(L25,Werfen!$C$4:$C$35,Werfen!$A$4:$A$34),LOOKUP(L25,Werfen!$D$4:$D$35,Werfen!$A$4:$A$35)))))</f>
        <v/>
      </c>
      <c r="N25" s="29" t="str">
        <f>IF('Rangliste Rohdaten'!N25="","",'Rangliste Rohdaten'!N25)</f>
        <v/>
      </c>
      <c r="O25" s="61" t="str">
        <f>IF(N25="","",IF($E25="K",IF($D25=1,LOOKUP(N25,Werfen!$M$4:$M$35,Werfen!$A$4:$A$35),IF($D25=2,LOOKUP(N25,Werfen!$N$4:$N$35,Werfen!$A$4:$A$35),LOOKUP(N25,Werfen!$O$4:$O$35,Werfen!$A$4:$A$35))),IF($D25=1,LOOKUP(N25,Werfen!$J$4:$J$35,Werfen!$A$4:$A$35),IF($D25=2,LOOKUP(N25,Werfen!$K$4:$K$35,Werfen!$A$4:$A$34),LOOKUP(N25,Werfen!$L$4:$L$35,Werfen!$A$4:$A$35)))))</f>
        <v/>
      </c>
      <c r="P25" s="254" t="str">
        <f>IF('Rangliste Rohdaten'!P25="","",'Rangliste Rohdaten'!P25)</f>
        <v/>
      </c>
      <c r="Q25" s="61" t="str">
        <f>IF(P25="","",IF($E25="K",IF($D25=1,LOOKUP(P25,Ausdauer!$E$4:$E$35,Ausdauer!$A$4:$A$35),IF($D25=2,LOOKUP(P25,Ausdauer!$F$4:$F$35,Ausdauer!$A$4:$A$35),LOOKUP(P25,Ausdauer!$G$4:$G$35,Ausdauer!$A$4:$A$35))),IF($D25=1,LOOKUP(P25,Ausdauer!$B$4:$B$35,Ausdauer!$A$4:$A$35),IF($D25=2,LOOKUP(P25,Ausdauer!$C$4:$C$35,Ausdauer!$A$4:$A$34),LOOKUP(P25,Ausdauer!$D$4:$D$35,Ausdauer!$A$4:$A$35)))))</f>
        <v/>
      </c>
      <c r="R25" s="29" t="str">
        <f>IF('Rangliste Rohdaten'!R25="","",'Rangliste Rohdaten'!R25)</f>
        <v/>
      </c>
      <c r="S25" s="61" t="str">
        <f>IF(R25="","",IF($E25="K",IF($D25=1,LOOKUP(R25,Ausdauer!$M$4:$M$35,Ausdauer!$A$4:$A$35),IF($D25=2,LOOKUP(R25,Ausdauer!$N$4:$N$35,Ausdauer!$A$4:$A$35),LOOKUP(R25,Ausdauer!$O$4:$O$35,Ausdauer!$A$4:$A$35))),IF($D25=1,LOOKUP(R25,Ausdauer!$J$4:$J$35,Ausdauer!$A$4:$A$35),IF($D25=2,LOOKUP(R25,Ausdauer!$K$4:$K$35,Ausdauer!$A$4:$A$34),LOOKUP(R25,Ausdauer!$L$4:$L$35,Ausdauer!$A$4:$A$35)))))</f>
        <v/>
      </c>
      <c r="T25" s="29" t="str">
        <f>IF('Rangliste Rohdaten'!T25="","",'Rangliste Rohdaten'!T25)</f>
        <v/>
      </c>
      <c r="U25" s="61" t="str">
        <f>IF(T25="","",IF($E25="K",IF($D25=1,LOOKUP(T25,Ausdauer!$T$4:$T$35,Ausdauer!$P$4:$P$35),IF($D25=2,LOOKUP(T25,Ausdauer!$U$4:$U$35,Ausdauer!$P$4:$P$35),LOOKUP(T25,Ausdauer!$V$4:$V$35,Ausdauer!$P$4:$P$35))),IF($D25=1,LOOKUP(T25,Ausdauer!$Q$4:$Q$35,Ausdauer!$P$4:$P$35),IF($D25=2,LOOKUP(T25,Ausdauer!$R$4:$R$35,Ausdauer!$P$4:$P$34),LOOKUP(T25,Ausdauer!$S$4:$S$35,Ausdauer!$P$4:$P$35)))))</f>
        <v/>
      </c>
      <c r="V25" s="175" t="e">
        <f>SUM(G25,I25,K25,M25,O25,Q25,S25,U25)/COUNT((G25,I25,K25,M25,O25,Q25,S25,U25))</f>
        <v>#DIV/0!</v>
      </c>
      <c r="W25" s="33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24"/>
    </row>
    <row r="26" spans="1:59" s="25" customFormat="1" ht="15.95" customHeight="1" x14ac:dyDescent="0.2">
      <c r="A26" s="241">
        <f>'Rangliste Rohdaten'!B26</f>
        <v>0</v>
      </c>
      <c r="B26" s="27">
        <f>'Rangliste Rohdaten'!C26</f>
        <v>0</v>
      </c>
      <c r="C26" s="27">
        <f>'Rangliste Rohdaten'!D26</f>
        <v>0</v>
      </c>
      <c r="D26" s="64">
        <f t="shared" si="0"/>
        <v>0</v>
      </c>
      <c r="E26" s="28">
        <f>'Rangliste Rohdaten'!E26</f>
        <v>0</v>
      </c>
      <c r="F26" s="29"/>
      <c r="G26" s="61" t="str">
        <f>IF(F26="","",IF($E26="K",IF($D26=1,LOOKUP(F26,Sprint!$T$4:$T$35,Sprint!$H$4:$H$35),IF($D26=2,LOOKUP(F26,Sprint!$U$4:$U$35,Sprint!$H$4:$H$35),LOOKUP(F26,Sprint!$V$4:$V$35,Sprint!$H$4:$H$35))),IF($D26=1,LOOKUP(F26,Sprint!$Q$4:$Q$35,Sprint!$H$4:$H$35),IF($D26=2,LOOKUP(F26,Sprint!$R$4:$R$35,Sprint!$H$4:$H$35),LOOKUP(F26,Sprint!$S$4:$S$35,Sprint!$H$4:$H$35)))))</f>
        <v/>
      </c>
      <c r="H26" s="29" t="str">
        <f>IF('Rangliste Rohdaten'!H26="","",'Rangliste Rohdaten'!H26)</f>
        <v/>
      </c>
      <c r="I26" s="61" t="str">
        <f>IF(H26="","",IF($E26="K",IF($D26=1,LOOKUP(H26,Springen!$E$4:$E$35,Springen!$A$4:$A$35),IF($D26=2,LOOKUP(H26,Springen!$F$4:$F$35,Springen!$A$4:$A$35),LOOKUP(H26,Springen!$G$4:$G$35,Springen!$A$4:$A$35))),IF($D26=1,LOOKUP(H26,Springen!$B$4:$B$35,Springen!$A$4:$A$35),IF($D26=2,LOOKUP(H26,Springen!$C$4:$C$35,Springen!$A$4:$A$34),LOOKUP(H26,Springen!$D$4:$D$35,Springen!$A$4:$A$35)))))</f>
        <v/>
      </c>
      <c r="J26" s="29" t="str">
        <f>IF('Rangliste Rohdaten'!J26="","",'Rangliste Rohdaten'!J26)</f>
        <v/>
      </c>
      <c r="K26" s="61" t="str">
        <f>IF(J26="","",IF($E26="K",IF($D26=1,LOOKUP(J26,Springen!$M$4:$M$35,Springen!$A$4:$A$35),IF($D26=2,LOOKUP(J26,Springen!$N$4:$N$35,Springen!$A$4:$A$35),LOOKUP(J26,Springen!$O$4:$O$35,Springen!$A$4:$A$35))),IF($D26=1,LOOKUP(J26,Springen!$J$4:$J$35,Springen!$A$4:$A$35),IF($D26=2,LOOKUP(J26,Springen!$K$4:$K$35,Springen!$A$4:$A$34),LOOKUP(J26,Springen!$L$4:$L$35,Springen!$A$4:$A$35)))))</f>
        <v/>
      </c>
      <c r="L26" s="29" t="str">
        <f>IF('Rangliste Rohdaten'!L26="","",'Rangliste Rohdaten'!L26)</f>
        <v/>
      </c>
      <c r="M26" s="61" t="str">
        <f>IF(L26="","",IF($E26="K",IF($D26=1,LOOKUP(L26,Werfen!$E$4:$E$35,Werfen!$A$4:$A$35),IF($D26=2,LOOKUP(L26,Werfen!$F$4:$F$35,Werfen!$A$4:$A$35),LOOKUP(L26,Werfen!$G$4:$G$35,Werfen!$A$4:$A$35))),IF($D26=1,LOOKUP(L26,Werfen!$B$4:$B$35,Werfen!$A$4:$A$35),IF($D26=2,LOOKUP(L26,Werfen!$C$4:$C$35,Werfen!$A$4:$A$34),LOOKUP(L26,Werfen!$D$4:$D$35,Werfen!$A$4:$A$35)))))</f>
        <v/>
      </c>
      <c r="N26" s="29" t="str">
        <f>IF('Rangliste Rohdaten'!N26="","",'Rangliste Rohdaten'!N26)</f>
        <v/>
      </c>
      <c r="O26" s="61" t="str">
        <f>IF(N26="","",IF($E26="K",IF($D26=1,LOOKUP(N26,Werfen!$M$4:$M$35,Werfen!$A$4:$A$35),IF($D26=2,LOOKUP(N26,Werfen!$N$4:$N$35,Werfen!$A$4:$A$35),LOOKUP(N26,Werfen!$O$4:$O$35,Werfen!$A$4:$A$35))),IF($D26=1,LOOKUP(N26,Werfen!$J$4:$J$35,Werfen!$A$4:$A$35),IF($D26=2,LOOKUP(N26,Werfen!$K$4:$K$35,Werfen!$A$4:$A$34),LOOKUP(N26,Werfen!$L$4:$L$35,Werfen!$A$4:$A$35)))))</f>
        <v/>
      </c>
      <c r="P26" s="254" t="str">
        <f>IF('Rangliste Rohdaten'!P26="","",'Rangliste Rohdaten'!P26)</f>
        <v/>
      </c>
      <c r="Q26" s="61" t="str">
        <f>IF(P26="","",IF($E26="K",IF($D26=1,LOOKUP(P26,Ausdauer!$E$4:$E$35,Ausdauer!$A$4:$A$35),IF($D26=2,LOOKUP(P26,Ausdauer!$F$4:$F$35,Ausdauer!$A$4:$A$35),LOOKUP(P26,Ausdauer!$G$4:$G$35,Ausdauer!$A$4:$A$35))),IF($D26=1,LOOKUP(P26,Ausdauer!$B$4:$B$35,Ausdauer!$A$4:$A$35),IF($D26=2,LOOKUP(P26,Ausdauer!$C$4:$C$35,Ausdauer!$A$4:$A$34),LOOKUP(P26,Ausdauer!$D$4:$D$35,Ausdauer!$A$4:$A$35)))))</f>
        <v/>
      </c>
      <c r="R26" s="29" t="str">
        <f>IF('Rangliste Rohdaten'!R26="","",'Rangliste Rohdaten'!R26)</f>
        <v/>
      </c>
      <c r="S26" s="61" t="str">
        <f>IF(R26="","",IF($E26="K",IF($D26=1,LOOKUP(R26,Ausdauer!$M$4:$M$35,Ausdauer!$A$4:$A$35),IF($D26=2,LOOKUP(R26,Ausdauer!$N$4:$N$35,Ausdauer!$A$4:$A$35),LOOKUP(R26,Ausdauer!$O$4:$O$35,Ausdauer!$A$4:$A$35))),IF($D26=1,LOOKUP(R26,Ausdauer!$J$4:$J$35,Ausdauer!$A$4:$A$35),IF($D26=2,LOOKUP(R26,Ausdauer!$K$4:$K$35,Ausdauer!$A$4:$A$34),LOOKUP(R26,Ausdauer!$L$4:$L$35,Ausdauer!$A$4:$A$35)))))</f>
        <v/>
      </c>
      <c r="T26" s="29" t="str">
        <f>IF('Rangliste Rohdaten'!T26="","",'Rangliste Rohdaten'!T26)</f>
        <v/>
      </c>
      <c r="U26" s="61" t="str">
        <f>IF(T26="","",IF($E26="K",IF($D26=1,LOOKUP(T26,Ausdauer!$T$4:$T$35,Ausdauer!$P$4:$P$35),IF($D26=2,LOOKUP(T26,Ausdauer!$U$4:$U$35,Ausdauer!$P$4:$P$35),LOOKUP(T26,Ausdauer!$V$4:$V$35,Ausdauer!$P$4:$P$35))),IF($D26=1,LOOKUP(T26,Ausdauer!$Q$4:$Q$35,Ausdauer!$P$4:$P$35),IF($D26=2,LOOKUP(T26,Ausdauer!$R$4:$R$35,Ausdauer!$P$4:$P$34),LOOKUP(T26,Ausdauer!$S$4:$S$35,Ausdauer!$P$4:$P$35)))))</f>
        <v/>
      </c>
      <c r="V26" s="175" t="e">
        <f>SUM(G26,I26,K26,M26,O26,Q26,S26,U26)/COUNT((G26,I26,K26,M26,O26,Q26,S26,U26))</f>
        <v>#DIV/0!</v>
      </c>
      <c r="W26" s="33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24"/>
    </row>
    <row r="27" spans="1:59" s="25" customFormat="1" ht="15.95" customHeight="1" x14ac:dyDescent="0.2">
      <c r="A27" s="241">
        <f>'Rangliste Rohdaten'!B27</f>
        <v>0</v>
      </c>
      <c r="B27" s="27">
        <f>'Rangliste Rohdaten'!C27</f>
        <v>0</v>
      </c>
      <c r="C27" s="27">
        <f>'Rangliste Rohdaten'!D27</f>
        <v>0</v>
      </c>
      <c r="D27" s="64">
        <f t="shared" si="0"/>
        <v>0</v>
      </c>
      <c r="E27" s="28">
        <f>'Rangliste Rohdaten'!E27</f>
        <v>0</v>
      </c>
      <c r="F27" s="29"/>
      <c r="G27" s="61" t="str">
        <f>IF(F27="","",IF($E27="K",IF($D27=1,LOOKUP(F27,Sprint!$T$4:$T$35,Sprint!$H$4:$H$35),IF($D27=2,LOOKUP(F27,Sprint!$U$4:$U$35,Sprint!$H$4:$H$35),LOOKUP(F27,Sprint!$V$4:$V$35,Sprint!$H$4:$H$35))),IF($D27=1,LOOKUP(F27,Sprint!$Q$4:$Q$35,Sprint!$H$4:$H$35),IF($D27=2,LOOKUP(F27,Sprint!$R$4:$R$35,Sprint!$H$4:$H$35),LOOKUP(F27,Sprint!$S$4:$S$35,Sprint!$H$4:$H$35)))))</f>
        <v/>
      </c>
      <c r="H27" s="29" t="str">
        <f>IF('Rangliste Rohdaten'!H27="","",'Rangliste Rohdaten'!H27)</f>
        <v/>
      </c>
      <c r="I27" s="61" t="str">
        <f>IF(H27="","",IF($E27="K",IF($D27=1,LOOKUP(H27,Springen!$E$4:$E$35,Springen!$A$4:$A$35),IF($D27=2,LOOKUP(H27,Springen!$F$4:$F$35,Springen!$A$4:$A$35),LOOKUP(H27,Springen!$G$4:$G$35,Springen!$A$4:$A$35))),IF($D27=1,LOOKUP(H27,Springen!$B$4:$B$35,Springen!$A$4:$A$35),IF($D27=2,LOOKUP(H27,Springen!$C$4:$C$35,Springen!$A$4:$A$34),LOOKUP(H27,Springen!$D$4:$D$35,Springen!$A$4:$A$35)))))</f>
        <v/>
      </c>
      <c r="J27" s="29" t="str">
        <f>IF('Rangliste Rohdaten'!J27="","",'Rangliste Rohdaten'!J27)</f>
        <v/>
      </c>
      <c r="K27" s="61" t="str">
        <f>IF(J27="","",IF($E27="K",IF($D27=1,LOOKUP(J27,Springen!$M$4:$M$35,Springen!$A$4:$A$35),IF($D27=2,LOOKUP(J27,Springen!$N$4:$N$35,Springen!$A$4:$A$35),LOOKUP(J27,Springen!$O$4:$O$35,Springen!$A$4:$A$35))),IF($D27=1,LOOKUP(J27,Springen!$J$4:$J$35,Springen!$A$4:$A$35),IF($D27=2,LOOKUP(J27,Springen!$K$4:$K$35,Springen!$A$4:$A$34),LOOKUP(J27,Springen!$L$4:$L$35,Springen!$A$4:$A$35)))))</f>
        <v/>
      </c>
      <c r="L27" s="29" t="str">
        <f>IF('Rangliste Rohdaten'!L27="","",'Rangliste Rohdaten'!L27)</f>
        <v/>
      </c>
      <c r="M27" s="61" t="str">
        <f>IF(L27="","",IF($E27="K",IF($D27=1,LOOKUP(L27,Werfen!$E$4:$E$35,Werfen!$A$4:$A$35),IF($D27=2,LOOKUP(L27,Werfen!$F$4:$F$35,Werfen!$A$4:$A$35),LOOKUP(L27,Werfen!$G$4:$G$35,Werfen!$A$4:$A$35))),IF($D27=1,LOOKUP(L27,Werfen!$B$4:$B$35,Werfen!$A$4:$A$35),IF($D27=2,LOOKUP(L27,Werfen!$C$4:$C$35,Werfen!$A$4:$A$34),LOOKUP(L27,Werfen!$D$4:$D$35,Werfen!$A$4:$A$35)))))</f>
        <v/>
      </c>
      <c r="N27" s="29" t="str">
        <f>IF('Rangliste Rohdaten'!N27="","",'Rangliste Rohdaten'!N27)</f>
        <v/>
      </c>
      <c r="O27" s="61" t="str">
        <f>IF(N27="","",IF($E27="K",IF($D27=1,LOOKUP(N27,Werfen!$M$4:$M$35,Werfen!$A$4:$A$35),IF($D27=2,LOOKUP(N27,Werfen!$N$4:$N$35,Werfen!$A$4:$A$35),LOOKUP(N27,Werfen!$O$4:$O$35,Werfen!$A$4:$A$35))),IF($D27=1,LOOKUP(N27,Werfen!$J$4:$J$35,Werfen!$A$4:$A$35),IF($D27=2,LOOKUP(N27,Werfen!$K$4:$K$35,Werfen!$A$4:$A$34),LOOKUP(N27,Werfen!$L$4:$L$35,Werfen!$A$4:$A$35)))))</f>
        <v/>
      </c>
      <c r="P27" s="254" t="str">
        <f>IF('Rangliste Rohdaten'!P27="","",'Rangliste Rohdaten'!P27)</f>
        <v/>
      </c>
      <c r="Q27" s="61" t="str">
        <f>IF(P27="","",IF($E27="K",IF($D27=1,LOOKUP(P27,Ausdauer!$E$4:$E$35,Ausdauer!$A$4:$A$35),IF($D27=2,LOOKUP(P27,Ausdauer!$F$4:$F$35,Ausdauer!$A$4:$A$35),LOOKUP(P27,Ausdauer!$G$4:$G$35,Ausdauer!$A$4:$A$35))),IF($D27=1,LOOKUP(P27,Ausdauer!$B$4:$B$35,Ausdauer!$A$4:$A$35),IF($D27=2,LOOKUP(P27,Ausdauer!$C$4:$C$35,Ausdauer!$A$4:$A$34),LOOKUP(P27,Ausdauer!$D$4:$D$35,Ausdauer!$A$4:$A$35)))))</f>
        <v/>
      </c>
      <c r="R27" s="29" t="str">
        <f>IF('Rangliste Rohdaten'!R27="","",'Rangliste Rohdaten'!R27)</f>
        <v/>
      </c>
      <c r="S27" s="61" t="str">
        <f>IF(R27="","",IF($E27="K",IF($D27=1,LOOKUP(R27,Ausdauer!$M$4:$M$35,Ausdauer!$A$4:$A$35),IF($D27=2,LOOKUP(R27,Ausdauer!$N$4:$N$35,Ausdauer!$A$4:$A$35),LOOKUP(R27,Ausdauer!$O$4:$O$35,Ausdauer!$A$4:$A$35))),IF($D27=1,LOOKUP(R27,Ausdauer!$J$4:$J$35,Ausdauer!$A$4:$A$35),IF($D27=2,LOOKUP(R27,Ausdauer!$K$4:$K$35,Ausdauer!$A$4:$A$34),LOOKUP(R27,Ausdauer!$L$4:$L$35,Ausdauer!$A$4:$A$35)))))</f>
        <v/>
      </c>
      <c r="T27" s="29" t="str">
        <f>IF('Rangliste Rohdaten'!T27="","",'Rangliste Rohdaten'!T27)</f>
        <v/>
      </c>
      <c r="U27" s="61" t="str">
        <f>IF(T27="","",IF($E27="K",IF($D27=1,LOOKUP(T27,Ausdauer!$T$4:$T$35,Ausdauer!$P$4:$P$35),IF($D27=2,LOOKUP(T27,Ausdauer!$U$4:$U$35,Ausdauer!$P$4:$P$35),LOOKUP(T27,Ausdauer!$V$4:$V$35,Ausdauer!$P$4:$P$35))),IF($D27=1,LOOKUP(T27,Ausdauer!$Q$4:$Q$35,Ausdauer!$P$4:$P$35),IF($D27=2,LOOKUP(T27,Ausdauer!$R$4:$R$35,Ausdauer!$P$4:$P$34),LOOKUP(T27,Ausdauer!$S$4:$S$35,Ausdauer!$P$4:$P$35)))))</f>
        <v/>
      </c>
      <c r="V27" s="175" t="e">
        <f>SUM(G27,I27,K27,M27,O27,Q27,S27,U27)/COUNT((G27,I27,K27,M27,O27,Q27,S27,U27))</f>
        <v>#DIV/0!</v>
      </c>
      <c r="W27" s="33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24"/>
    </row>
    <row r="28" spans="1:59" s="25" customFormat="1" ht="15.95" customHeight="1" x14ac:dyDescent="0.2">
      <c r="A28" s="241">
        <f>'Rangliste Rohdaten'!B28</f>
        <v>0</v>
      </c>
      <c r="B28" s="27">
        <f>'Rangliste Rohdaten'!C28</f>
        <v>0</v>
      </c>
      <c r="C28" s="27">
        <f>'Rangliste Rohdaten'!D28</f>
        <v>0</v>
      </c>
      <c r="D28" s="64">
        <f t="shared" si="0"/>
        <v>0</v>
      </c>
      <c r="E28" s="28">
        <f>'Rangliste Rohdaten'!E28</f>
        <v>0</v>
      </c>
      <c r="F28" s="29"/>
      <c r="G28" s="61" t="str">
        <f>IF(F28="","",IF($E28="K",IF($D28=1,LOOKUP(F28,Sprint!$T$4:$T$35,Sprint!$H$4:$H$35),IF($D28=2,LOOKUP(F28,Sprint!$U$4:$U$35,Sprint!$H$4:$H$35),LOOKUP(F28,Sprint!$V$4:$V$35,Sprint!$H$4:$H$35))),IF($D28=1,LOOKUP(F28,Sprint!$Q$4:$Q$35,Sprint!$H$4:$H$35),IF($D28=2,LOOKUP(F28,Sprint!$R$4:$R$35,Sprint!$H$4:$H$35),LOOKUP(F28,Sprint!$S$4:$S$35,Sprint!$H$4:$H$35)))))</f>
        <v/>
      </c>
      <c r="H28" s="29" t="str">
        <f>IF('Rangliste Rohdaten'!H28="","",'Rangliste Rohdaten'!H28)</f>
        <v/>
      </c>
      <c r="I28" s="61" t="str">
        <f>IF(H28="","",IF($E28="K",IF($D28=1,LOOKUP(H28,Springen!$E$4:$E$35,Springen!$A$4:$A$35),IF($D28=2,LOOKUP(H28,Springen!$F$4:$F$35,Springen!$A$4:$A$35),LOOKUP(H28,Springen!$G$4:$G$35,Springen!$A$4:$A$35))),IF($D28=1,LOOKUP(H28,Springen!$B$4:$B$35,Springen!$A$4:$A$35),IF($D28=2,LOOKUP(H28,Springen!$C$4:$C$35,Springen!$A$4:$A$34),LOOKUP(H28,Springen!$D$4:$D$35,Springen!$A$4:$A$35)))))</f>
        <v/>
      </c>
      <c r="J28" s="29" t="str">
        <f>IF('Rangliste Rohdaten'!J28="","",'Rangliste Rohdaten'!J28)</f>
        <v/>
      </c>
      <c r="K28" s="61" t="str">
        <f>IF(J28="","",IF($E28="K",IF($D28=1,LOOKUP(J28,Springen!$M$4:$M$35,Springen!$A$4:$A$35),IF($D28=2,LOOKUP(J28,Springen!$N$4:$N$35,Springen!$A$4:$A$35),LOOKUP(J28,Springen!$O$4:$O$35,Springen!$A$4:$A$35))),IF($D28=1,LOOKUP(J28,Springen!$J$4:$J$35,Springen!$A$4:$A$35),IF($D28=2,LOOKUP(J28,Springen!$K$4:$K$35,Springen!$A$4:$A$34),LOOKUP(J28,Springen!$L$4:$L$35,Springen!$A$4:$A$35)))))</f>
        <v/>
      </c>
      <c r="L28" s="29" t="str">
        <f>IF('Rangliste Rohdaten'!L28="","",'Rangliste Rohdaten'!L28)</f>
        <v/>
      </c>
      <c r="M28" s="61" t="str">
        <f>IF(L28="","",IF($E28="K",IF($D28=1,LOOKUP(L28,Werfen!$E$4:$E$35,Werfen!$A$4:$A$35),IF($D28=2,LOOKUP(L28,Werfen!$F$4:$F$35,Werfen!$A$4:$A$35),LOOKUP(L28,Werfen!$G$4:$G$35,Werfen!$A$4:$A$35))),IF($D28=1,LOOKUP(L28,Werfen!$B$4:$B$35,Werfen!$A$4:$A$35),IF($D28=2,LOOKUP(L28,Werfen!$C$4:$C$35,Werfen!$A$4:$A$34),LOOKUP(L28,Werfen!$D$4:$D$35,Werfen!$A$4:$A$35)))))</f>
        <v/>
      </c>
      <c r="N28" s="29" t="str">
        <f>IF('Rangliste Rohdaten'!N28="","",'Rangliste Rohdaten'!N28)</f>
        <v/>
      </c>
      <c r="O28" s="61" t="str">
        <f>IF(N28="","",IF($E28="K",IF($D28=1,LOOKUP(N28,Werfen!$M$4:$M$35,Werfen!$A$4:$A$35),IF($D28=2,LOOKUP(N28,Werfen!$N$4:$N$35,Werfen!$A$4:$A$35),LOOKUP(N28,Werfen!$O$4:$O$35,Werfen!$A$4:$A$35))),IF($D28=1,LOOKUP(N28,Werfen!$J$4:$J$35,Werfen!$A$4:$A$35),IF($D28=2,LOOKUP(N28,Werfen!$K$4:$K$35,Werfen!$A$4:$A$34),LOOKUP(N28,Werfen!$L$4:$L$35,Werfen!$A$4:$A$35)))))</f>
        <v/>
      </c>
      <c r="P28" s="254" t="str">
        <f>IF('Rangliste Rohdaten'!P28="","",'Rangliste Rohdaten'!P28)</f>
        <v/>
      </c>
      <c r="Q28" s="61" t="str">
        <f>IF(P28="","",IF($E28="K",IF($D28=1,LOOKUP(P28,Ausdauer!$E$4:$E$35,Ausdauer!$A$4:$A$35),IF($D28=2,LOOKUP(P28,Ausdauer!$F$4:$F$35,Ausdauer!$A$4:$A$35),LOOKUP(P28,Ausdauer!$G$4:$G$35,Ausdauer!$A$4:$A$35))),IF($D28=1,LOOKUP(P28,Ausdauer!$B$4:$B$35,Ausdauer!$A$4:$A$35),IF($D28=2,LOOKUP(P28,Ausdauer!$C$4:$C$35,Ausdauer!$A$4:$A$34),LOOKUP(P28,Ausdauer!$D$4:$D$35,Ausdauer!$A$4:$A$35)))))</f>
        <v/>
      </c>
      <c r="R28" s="29" t="str">
        <f>IF('Rangliste Rohdaten'!R28="","",'Rangliste Rohdaten'!R28)</f>
        <v/>
      </c>
      <c r="S28" s="61" t="str">
        <f>IF(R28="","",IF($E28="K",IF($D28=1,LOOKUP(R28,Ausdauer!$M$4:$M$35,Ausdauer!$A$4:$A$35),IF($D28=2,LOOKUP(R28,Ausdauer!$N$4:$N$35,Ausdauer!$A$4:$A$35),LOOKUP(R28,Ausdauer!$O$4:$O$35,Ausdauer!$A$4:$A$35))),IF($D28=1,LOOKUP(R28,Ausdauer!$J$4:$J$35,Ausdauer!$A$4:$A$35),IF($D28=2,LOOKUP(R28,Ausdauer!$K$4:$K$35,Ausdauer!$A$4:$A$34),LOOKUP(R28,Ausdauer!$L$4:$L$35,Ausdauer!$A$4:$A$35)))))</f>
        <v/>
      </c>
      <c r="T28" s="29" t="str">
        <f>IF('Rangliste Rohdaten'!T28="","",'Rangliste Rohdaten'!T28)</f>
        <v/>
      </c>
      <c r="U28" s="61" t="str">
        <f>IF(T28="","",IF($E28="K",IF($D28=1,LOOKUP(T28,Ausdauer!$T$4:$T$35,Ausdauer!$P$4:$P$35),IF($D28=2,LOOKUP(T28,Ausdauer!$U$4:$U$35,Ausdauer!$P$4:$P$35),LOOKUP(T28,Ausdauer!$V$4:$V$35,Ausdauer!$P$4:$P$35))),IF($D28=1,LOOKUP(T28,Ausdauer!$Q$4:$Q$35,Ausdauer!$P$4:$P$35),IF($D28=2,LOOKUP(T28,Ausdauer!$R$4:$R$35,Ausdauer!$P$4:$P$34),LOOKUP(T28,Ausdauer!$S$4:$S$35,Ausdauer!$P$4:$P$35)))))</f>
        <v/>
      </c>
      <c r="V28" s="175" t="e">
        <f>SUM(G28,I28,K28,M28,O28,Q28,S28,U28)/COUNT((G28,I28,K28,M28,O28,Q28,S28,U28))</f>
        <v>#DIV/0!</v>
      </c>
      <c r="W28" s="33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24"/>
    </row>
    <row r="29" spans="1:59" s="25" customFormat="1" ht="15.95" customHeight="1" x14ac:dyDescent="0.25">
      <c r="A29" s="241">
        <f>'Rangliste Rohdaten'!B29</f>
        <v>0</v>
      </c>
      <c r="B29" s="27">
        <f>'Rangliste Rohdaten'!C29</f>
        <v>0</v>
      </c>
      <c r="C29" s="27">
        <f>'Rangliste Rohdaten'!D29</f>
        <v>0</v>
      </c>
      <c r="D29" s="64">
        <f t="shared" si="0"/>
        <v>0</v>
      </c>
      <c r="E29" s="28">
        <f>'Rangliste Rohdaten'!E29</f>
        <v>0</v>
      </c>
      <c r="F29" s="29"/>
      <c r="G29" s="61" t="str">
        <f>IF(F29="","",IF($E29="K",IF($D29=1,LOOKUP(F29,Sprint!$T$4:$T$35,Sprint!$H$4:$H$35),IF($D29=2,LOOKUP(F29,Sprint!$U$4:$U$35,Sprint!$H$4:$H$35),LOOKUP(F29,Sprint!$V$4:$V$35,Sprint!$H$4:$H$35))),IF($D29=1,LOOKUP(F29,Sprint!$Q$4:$Q$35,Sprint!$H$4:$H$35),IF($D29=2,LOOKUP(F29,Sprint!$R$4:$R$35,Sprint!$H$4:$H$35),LOOKUP(F29,Sprint!$S$4:$S$35,Sprint!$H$4:$H$35)))))</f>
        <v/>
      </c>
      <c r="H29" s="29" t="str">
        <f>IF('Rangliste Rohdaten'!H29="","",'Rangliste Rohdaten'!H29)</f>
        <v/>
      </c>
      <c r="I29" s="61" t="str">
        <f>IF(H29="","",IF($E29="K",IF($D29=1,LOOKUP(H29,Springen!$E$4:$E$35,Springen!$A$4:$A$35),IF($D29=2,LOOKUP(H29,Springen!$F$4:$F$35,Springen!$A$4:$A$35),LOOKUP(H29,Springen!$G$4:$G$35,Springen!$A$4:$A$35))),IF($D29=1,LOOKUP(H29,Springen!$B$4:$B$35,Springen!$A$4:$A$35),IF($D29=2,LOOKUP(H29,Springen!$C$4:$C$35,Springen!$A$4:$A$34),LOOKUP(H29,Springen!$D$4:$D$35,Springen!$A$4:$A$35)))))</f>
        <v/>
      </c>
      <c r="J29" s="29" t="str">
        <f>IF('Rangliste Rohdaten'!J29="","",'Rangliste Rohdaten'!J29)</f>
        <v/>
      </c>
      <c r="K29" s="61" t="str">
        <f>IF(J29="","",IF($E29="K",IF($D29=1,LOOKUP(J29,Springen!$M$4:$M$35,Springen!$A$4:$A$35),IF($D29=2,LOOKUP(J29,Springen!$N$4:$N$35,Springen!$A$4:$A$35),LOOKUP(J29,Springen!$O$4:$O$35,Springen!$A$4:$A$35))),IF($D29=1,LOOKUP(J29,Springen!$J$4:$J$35,Springen!$A$4:$A$35),IF($D29=2,LOOKUP(J29,Springen!$K$4:$K$35,Springen!$A$4:$A$34),LOOKUP(J29,Springen!$L$4:$L$35,Springen!$A$4:$A$35)))))</f>
        <v/>
      </c>
      <c r="L29" s="29" t="str">
        <f>IF('Rangliste Rohdaten'!L29="","",'Rangliste Rohdaten'!L29)</f>
        <v/>
      </c>
      <c r="M29" s="61" t="str">
        <f>IF(L29="","",IF($E29="K",IF($D29=1,LOOKUP(L29,Werfen!$E$4:$E$35,Werfen!$A$4:$A$35),IF($D29=2,LOOKUP(L29,Werfen!$F$4:$F$35,Werfen!$A$4:$A$35),LOOKUP(L29,Werfen!$G$4:$G$35,Werfen!$A$4:$A$35))),IF($D29=1,LOOKUP(L29,Werfen!$B$4:$B$35,Werfen!$A$4:$A$35),IF($D29=2,LOOKUP(L29,Werfen!$C$4:$C$35,Werfen!$A$4:$A$34),LOOKUP(L29,Werfen!$D$4:$D$35,Werfen!$A$4:$A$35)))))</f>
        <v/>
      </c>
      <c r="N29" s="29" t="str">
        <f>IF('Rangliste Rohdaten'!N29="","",'Rangliste Rohdaten'!N29)</f>
        <v/>
      </c>
      <c r="O29" s="61" t="str">
        <f>IF(N29="","",IF($E29="K",IF($D29=1,LOOKUP(N29,Werfen!$M$4:$M$35,Werfen!$A$4:$A$35),IF($D29=2,LOOKUP(N29,Werfen!$N$4:$N$35,Werfen!$A$4:$A$35),LOOKUP(N29,Werfen!$O$4:$O$35,Werfen!$A$4:$A$35))),IF($D29=1,LOOKUP(N29,Werfen!$J$4:$J$35,Werfen!$A$4:$A$35),IF($D29=2,LOOKUP(N29,Werfen!$K$4:$K$35,Werfen!$A$4:$A$34),LOOKUP(N29,Werfen!$L$4:$L$35,Werfen!$A$4:$A$35)))))</f>
        <v/>
      </c>
      <c r="P29" s="254" t="str">
        <f>IF('Rangliste Rohdaten'!P29="","",'Rangliste Rohdaten'!P29)</f>
        <v/>
      </c>
      <c r="Q29" s="61" t="str">
        <f>IF(P29="","",IF($E29="K",IF($D29=1,LOOKUP(P29,Ausdauer!$E$4:$E$35,Ausdauer!$A$4:$A$35),IF($D29=2,LOOKUP(P29,Ausdauer!$F$4:$F$35,Ausdauer!$A$4:$A$35),LOOKUP(P29,Ausdauer!$G$4:$G$35,Ausdauer!$A$4:$A$35))),IF($D29=1,LOOKUP(P29,Ausdauer!$B$4:$B$35,Ausdauer!$A$4:$A$35),IF($D29=2,LOOKUP(P29,Ausdauer!$C$4:$C$35,Ausdauer!$A$4:$A$34),LOOKUP(P29,Ausdauer!$D$4:$D$35,Ausdauer!$A$4:$A$35)))))</f>
        <v/>
      </c>
      <c r="R29" s="29" t="str">
        <f>IF('Rangliste Rohdaten'!R29="","",'Rangliste Rohdaten'!R29)</f>
        <v/>
      </c>
      <c r="S29" s="61" t="str">
        <f>IF(R29="","",IF($E29="K",IF($D29=1,LOOKUP(R29,Ausdauer!$M$4:$M$35,Ausdauer!$A$4:$A$35),IF($D29=2,LOOKUP(R29,Ausdauer!$N$4:$N$35,Ausdauer!$A$4:$A$35),LOOKUP(R29,Ausdauer!$O$4:$O$35,Ausdauer!$A$4:$A$35))),IF($D29=1,LOOKUP(R29,Ausdauer!$J$4:$J$35,Ausdauer!$A$4:$A$35),IF($D29=2,LOOKUP(R29,Ausdauer!$K$4:$K$35,Ausdauer!$A$4:$A$34),LOOKUP(R29,Ausdauer!$L$4:$L$35,Ausdauer!$A$4:$A$35)))))</f>
        <v/>
      </c>
      <c r="T29" s="29" t="str">
        <f>IF('Rangliste Rohdaten'!T29="","",'Rangliste Rohdaten'!T29)</f>
        <v/>
      </c>
      <c r="U29" s="61" t="str">
        <f>IF(T29="","",IF($E29="K",IF($D29=1,LOOKUP(T29,Ausdauer!$T$4:$T$35,Ausdauer!$P$4:$P$35),IF($D29=2,LOOKUP(T29,Ausdauer!$U$4:$U$35,Ausdauer!$P$4:$P$35),LOOKUP(T29,Ausdauer!$V$4:$V$35,Ausdauer!$P$4:$P$35))),IF($D29=1,LOOKUP(T29,Ausdauer!$Q$4:$Q$35,Ausdauer!$P$4:$P$35),IF($D29=2,LOOKUP(T29,Ausdauer!$R$4:$R$35,Ausdauer!$P$4:$P$34),LOOKUP(T29,Ausdauer!$S$4:$S$35,Ausdauer!$P$4:$P$35)))))</f>
        <v/>
      </c>
      <c r="V29" s="175" t="e">
        <f>SUM(G29,I29,K29,M29,O29,Q29,S29,U29)/COUNT((G29,I29,K29,M29,O29,Q29,S29,U29))</f>
        <v>#DIV/0!</v>
      </c>
      <c r="W29" s="3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24"/>
    </row>
    <row r="30" spans="1:59" s="38" customFormat="1" ht="15.95" customHeight="1" x14ac:dyDescent="0.25">
      <c r="A30" s="241">
        <f>'Rangliste Rohdaten'!B30</f>
        <v>0</v>
      </c>
      <c r="B30" s="27">
        <f>'Rangliste Rohdaten'!C30</f>
        <v>0</v>
      </c>
      <c r="C30" s="27">
        <f>'Rangliste Rohdaten'!D30</f>
        <v>0</v>
      </c>
      <c r="D30" s="64">
        <f t="shared" si="0"/>
        <v>0</v>
      </c>
      <c r="E30" s="28">
        <f>'Rangliste Rohdaten'!E30</f>
        <v>0</v>
      </c>
      <c r="F30" s="29"/>
      <c r="G30" s="61" t="str">
        <f>IF(F30="","",IF($E30="K",IF($D30=1,LOOKUP(F30,Sprint!$T$4:$T$35,Sprint!$H$4:$H$35),IF($D30=2,LOOKUP(F30,Sprint!$U$4:$U$35,Sprint!$H$4:$H$35),LOOKUP(F30,Sprint!$V$4:$V$35,Sprint!$H$4:$H$35))),IF($D30=1,LOOKUP(F30,Sprint!$Q$4:$Q$35,Sprint!$H$4:$H$35),IF($D30=2,LOOKUP(F30,Sprint!$R$4:$R$35,Sprint!$H$4:$H$35),LOOKUP(F30,Sprint!$S$4:$S$35,Sprint!$H$4:$H$35)))))</f>
        <v/>
      </c>
      <c r="H30" s="29" t="str">
        <f>IF('Rangliste Rohdaten'!H30="","",'Rangliste Rohdaten'!H30)</f>
        <v/>
      </c>
      <c r="I30" s="61" t="str">
        <f>IF(H30="","",IF($E30="K",IF($D30=1,LOOKUP(H30,Springen!$E$4:$E$35,Springen!$A$4:$A$35),IF($D30=2,LOOKUP(H30,Springen!$F$4:$F$35,Springen!$A$4:$A$35),LOOKUP(H30,Springen!$G$4:$G$35,Springen!$A$4:$A$35))),IF($D30=1,LOOKUP(H30,Springen!$B$4:$B$35,Springen!$A$4:$A$35),IF($D30=2,LOOKUP(H30,Springen!$C$4:$C$35,Springen!$A$4:$A$34),LOOKUP(H30,Springen!$D$4:$D$35,Springen!$A$4:$A$35)))))</f>
        <v/>
      </c>
      <c r="J30" s="29" t="str">
        <f>IF('Rangliste Rohdaten'!J30="","",'Rangliste Rohdaten'!J30)</f>
        <v/>
      </c>
      <c r="K30" s="61" t="str">
        <f>IF(J30="","",IF($E30="K",IF($D30=1,LOOKUP(J30,Springen!$M$4:$M$35,Springen!$A$4:$A$35),IF($D30=2,LOOKUP(J30,Springen!$N$4:$N$35,Springen!$A$4:$A$35),LOOKUP(J30,Springen!$O$4:$O$35,Springen!$A$4:$A$35))),IF($D30=1,LOOKUP(J30,Springen!$J$4:$J$35,Springen!$A$4:$A$35),IF($D30=2,LOOKUP(J30,Springen!$K$4:$K$35,Springen!$A$4:$A$34),LOOKUP(J30,Springen!$L$4:$L$35,Springen!$A$4:$A$35)))))</f>
        <v/>
      </c>
      <c r="L30" s="29" t="str">
        <f>IF('Rangliste Rohdaten'!L30="","",'Rangliste Rohdaten'!L30)</f>
        <v/>
      </c>
      <c r="M30" s="61" t="str">
        <f>IF(L30="","",IF($E30="K",IF($D30=1,LOOKUP(L30,Werfen!$E$4:$E$35,Werfen!$A$4:$A$35),IF($D30=2,LOOKUP(L30,Werfen!$F$4:$F$35,Werfen!$A$4:$A$35),LOOKUP(L30,Werfen!$G$4:$G$35,Werfen!$A$4:$A$35))),IF($D30=1,LOOKUP(L30,Werfen!$B$4:$B$35,Werfen!$A$4:$A$35),IF($D30=2,LOOKUP(L30,Werfen!$C$4:$C$35,Werfen!$A$4:$A$34),LOOKUP(L30,Werfen!$D$4:$D$35,Werfen!$A$4:$A$35)))))</f>
        <v/>
      </c>
      <c r="N30" s="29" t="str">
        <f>IF('Rangliste Rohdaten'!N30="","",'Rangliste Rohdaten'!N30)</f>
        <v/>
      </c>
      <c r="O30" s="61" t="str">
        <f>IF(N30="","",IF($E30="K",IF($D30=1,LOOKUP(N30,Werfen!$M$4:$M$35,Werfen!$A$4:$A$35),IF($D30=2,LOOKUP(N30,Werfen!$N$4:$N$35,Werfen!$A$4:$A$35),LOOKUP(N30,Werfen!$O$4:$O$35,Werfen!$A$4:$A$35))),IF($D30=1,LOOKUP(N30,Werfen!$J$4:$J$35,Werfen!$A$4:$A$35),IF($D30=2,LOOKUP(N30,Werfen!$K$4:$K$35,Werfen!$A$4:$A$34),LOOKUP(N30,Werfen!$L$4:$L$35,Werfen!$A$4:$A$35)))))</f>
        <v/>
      </c>
      <c r="P30" s="254" t="str">
        <f>IF('Rangliste Rohdaten'!P30="","",'Rangliste Rohdaten'!P30)</f>
        <v/>
      </c>
      <c r="Q30" s="61" t="str">
        <f>IF(P30="","",IF($E30="K",IF($D30=1,LOOKUP(P30,Ausdauer!$E$4:$E$35,Ausdauer!$A$4:$A$35),IF($D30=2,LOOKUP(P30,Ausdauer!$F$4:$F$35,Ausdauer!$A$4:$A$35),LOOKUP(P30,Ausdauer!$G$4:$G$35,Ausdauer!$A$4:$A$35))),IF($D30=1,LOOKUP(P30,Ausdauer!$B$4:$B$35,Ausdauer!$A$4:$A$35),IF($D30=2,LOOKUP(P30,Ausdauer!$C$4:$C$35,Ausdauer!$A$4:$A$34),LOOKUP(P30,Ausdauer!$D$4:$D$35,Ausdauer!$A$4:$A$35)))))</f>
        <v/>
      </c>
      <c r="R30" s="29" t="str">
        <f>IF('Rangliste Rohdaten'!R30="","",'Rangliste Rohdaten'!R30)</f>
        <v/>
      </c>
      <c r="S30" s="61" t="str">
        <f>IF(R30="","",IF($E30="K",IF($D30=1,LOOKUP(R30,Ausdauer!$M$4:$M$35,Ausdauer!$A$4:$A$35),IF($D30=2,LOOKUP(R30,Ausdauer!$N$4:$N$35,Ausdauer!$A$4:$A$35),LOOKUP(R30,Ausdauer!$O$4:$O$35,Ausdauer!$A$4:$A$35))),IF($D30=1,LOOKUP(R30,Ausdauer!$J$4:$J$35,Ausdauer!$A$4:$A$35),IF($D30=2,LOOKUP(R30,Ausdauer!$K$4:$K$35,Ausdauer!$A$4:$A$34),LOOKUP(R30,Ausdauer!$L$4:$L$35,Ausdauer!$A$4:$A$35)))))</f>
        <v/>
      </c>
      <c r="T30" s="29" t="str">
        <f>IF('Rangliste Rohdaten'!T30="","",'Rangliste Rohdaten'!T30)</f>
        <v/>
      </c>
      <c r="U30" s="61" t="str">
        <f>IF(T30="","",IF($E30="K",IF($D30=1,LOOKUP(T30,Ausdauer!$T$4:$T$35,Ausdauer!$P$4:$P$35),IF($D30=2,LOOKUP(T30,Ausdauer!$U$4:$U$35,Ausdauer!$P$4:$P$35),LOOKUP(T30,Ausdauer!$V$4:$V$35,Ausdauer!$P$4:$P$35))),IF($D30=1,LOOKUP(T30,Ausdauer!$Q$4:$Q$35,Ausdauer!$P$4:$P$35),IF($D30=2,LOOKUP(T30,Ausdauer!$R$4:$R$35,Ausdauer!$P$4:$P$34),LOOKUP(T30,Ausdauer!$S$4:$S$35,Ausdauer!$P$4:$P$35)))))</f>
        <v/>
      </c>
      <c r="V30" s="175" t="e">
        <f>SUM(G30,I30,K30,M30,O30,Q30,S30,U30)/COUNT((G30,I30,K30,M30,O30,Q30,S30,U30))</f>
        <v>#DIV/0!</v>
      </c>
      <c r="W30" s="33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6"/>
      <c r="BF30" s="37"/>
      <c r="BG30" s="37"/>
    </row>
    <row r="31" spans="1:59" s="25" customFormat="1" ht="14.25" x14ac:dyDescent="0.2">
      <c r="A31" s="241">
        <f>'Rangliste Rohdaten'!B31</f>
        <v>0</v>
      </c>
      <c r="B31" s="27">
        <f>'Rangliste Rohdaten'!C31</f>
        <v>0</v>
      </c>
      <c r="C31" s="27">
        <f>'Rangliste Rohdaten'!D31</f>
        <v>0</v>
      </c>
      <c r="D31" s="64">
        <f t="shared" si="0"/>
        <v>0</v>
      </c>
      <c r="E31" s="28">
        <f>'Rangliste Rohdaten'!E31</f>
        <v>0</v>
      </c>
      <c r="F31" s="29"/>
      <c r="G31" s="61" t="str">
        <f>IF(F31="","",IF($E31="K",IF($D31=1,LOOKUP(F31,Sprint!$T$4:$T$35,Sprint!$H$4:$H$35),IF($D31=2,LOOKUP(F31,Sprint!$U$4:$U$35,Sprint!$H$4:$H$35),LOOKUP(F31,Sprint!$V$4:$V$35,Sprint!$H$4:$H$35))),IF($D31=1,LOOKUP(F31,Sprint!$Q$4:$Q$35,Sprint!$H$4:$H$35),IF($D31=2,LOOKUP(F31,Sprint!$R$4:$R$35,Sprint!$H$4:$H$35),LOOKUP(F31,Sprint!$S$4:$S$35,Sprint!$H$4:$H$35)))))</f>
        <v/>
      </c>
      <c r="H31" s="29" t="str">
        <f>IF('Rangliste Rohdaten'!H31="","",'Rangliste Rohdaten'!H31)</f>
        <v/>
      </c>
      <c r="I31" s="61" t="str">
        <f>IF(H31="","",IF($E31="K",IF($D31=1,LOOKUP(H31,Springen!$E$4:$E$35,Springen!$A$4:$A$35),IF($D31=2,LOOKUP(H31,Springen!$F$4:$F$35,Springen!$A$4:$A$35),LOOKUP(H31,Springen!$G$4:$G$35,Springen!$A$4:$A$35))),IF($D31=1,LOOKUP(H31,Springen!$B$4:$B$35,Springen!$A$4:$A$35),IF($D31=2,LOOKUP(H31,Springen!$C$4:$C$35,Springen!$A$4:$A$34),LOOKUP(H31,Springen!$D$4:$D$35,Springen!$A$4:$A$35)))))</f>
        <v/>
      </c>
      <c r="J31" s="29" t="str">
        <f>IF('Rangliste Rohdaten'!J31="","",'Rangliste Rohdaten'!J31)</f>
        <v/>
      </c>
      <c r="K31" s="61" t="str">
        <f>IF(J31="","",IF($E31="K",IF($D31=1,LOOKUP(J31,Springen!$M$4:$M$35,Springen!$A$4:$A$35),IF($D31=2,LOOKUP(J31,Springen!$N$4:$N$35,Springen!$A$4:$A$35),LOOKUP(J31,Springen!$O$4:$O$35,Springen!$A$4:$A$35))),IF($D31=1,LOOKUP(J31,Springen!$J$4:$J$35,Springen!$A$4:$A$35),IF($D31=2,LOOKUP(J31,Springen!$K$4:$K$35,Springen!$A$4:$A$34),LOOKUP(J31,Springen!$L$4:$L$35,Springen!$A$4:$A$35)))))</f>
        <v/>
      </c>
      <c r="L31" s="29" t="str">
        <f>IF('Rangliste Rohdaten'!L31="","",'Rangliste Rohdaten'!L31)</f>
        <v/>
      </c>
      <c r="M31" s="61" t="str">
        <f>IF(L31="","",IF($E31="K",IF($D31=1,LOOKUP(L31,Werfen!$E$4:$E$35,Werfen!$A$4:$A$35),IF($D31=2,LOOKUP(L31,Werfen!$F$4:$F$35,Werfen!$A$4:$A$35),LOOKUP(L31,Werfen!$G$4:$G$35,Werfen!$A$4:$A$35))),IF($D31=1,LOOKUP(L31,Werfen!$B$4:$B$35,Werfen!$A$4:$A$35),IF($D31=2,LOOKUP(L31,Werfen!$C$4:$C$35,Werfen!$A$4:$A$34),LOOKUP(L31,Werfen!$D$4:$D$35,Werfen!$A$4:$A$35)))))</f>
        <v/>
      </c>
      <c r="N31" s="29" t="str">
        <f>IF('Rangliste Rohdaten'!N31="","",'Rangliste Rohdaten'!N31)</f>
        <v/>
      </c>
      <c r="O31" s="61" t="str">
        <f>IF(N31="","",IF($E31="K",IF($D31=1,LOOKUP(N31,Werfen!$M$4:$M$35,Werfen!$A$4:$A$35),IF($D31=2,LOOKUP(N31,Werfen!$N$4:$N$35,Werfen!$A$4:$A$35),LOOKUP(N31,Werfen!$O$4:$O$35,Werfen!$A$4:$A$35))),IF($D31=1,LOOKUP(N31,Werfen!$J$4:$J$35,Werfen!$A$4:$A$35),IF($D31=2,LOOKUP(N31,Werfen!$K$4:$K$35,Werfen!$A$4:$A$34),LOOKUP(N31,Werfen!$L$4:$L$35,Werfen!$A$4:$A$35)))))</f>
        <v/>
      </c>
      <c r="P31" s="254" t="str">
        <f>IF('Rangliste Rohdaten'!P31="","",'Rangliste Rohdaten'!P31)</f>
        <v/>
      </c>
      <c r="Q31" s="61" t="str">
        <f>IF(P31="","",IF($E31="K",IF($D31=1,LOOKUP(P31,Ausdauer!$E$4:$E$35,Ausdauer!$A$4:$A$35),IF($D31=2,LOOKUP(P31,Ausdauer!$F$4:$F$35,Ausdauer!$A$4:$A$35),LOOKUP(P31,Ausdauer!$G$4:$G$35,Ausdauer!$A$4:$A$35))),IF($D31=1,LOOKUP(P31,Ausdauer!$B$4:$B$35,Ausdauer!$A$4:$A$35),IF($D31=2,LOOKUP(P31,Ausdauer!$C$4:$C$35,Ausdauer!$A$4:$A$34),LOOKUP(P31,Ausdauer!$D$4:$D$35,Ausdauer!$A$4:$A$35)))))</f>
        <v/>
      </c>
      <c r="R31" s="29" t="str">
        <f>IF('Rangliste Rohdaten'!R31="","",'Rangliste Rohdaten'!R31)</f>
        <v/>
      </c>
      <c r="S31" s="61" t="str">
        <f>IF(R31="","",IF($E31="K",IF($D31=1,LOOKUP(R31,Ausdauer!$M$4:$M$35,Ausdauer!$A$4:$A$35),IF($D31=2,LOOKUP(R31,Ausdauer!$N$4:$N$35,Ausdauer!$A$4:$A$35),LOOKUP(R31,Ausdauer!$O$4:$O$35,Ausdauer!$A$4:$A$35))),IF($D31=1,LOOKUP(R31,Ausdauer!$J$4:$J$35,Ausdauer!$A$4:$A$35),IF($D31=2,LOOKUP(R31,Ausdauer!$K$4:$K$35,Ausdauer!$A$4:$A$34),LOOKUP(R31,Ausdauer!$L$4:$L$35,Ausdauer!$A$4:$A$35)))))</f>
        <v/>
      </c>
      <c r="T31" s="29" t="str">
        <f>IF('Rangliste Rohdaten'!T31="","",'Rangliste Rohdaten'!T31)</f>
        <v/>
      </c>
      <c r="U31" s="61" t="str">
        <f>IF(T31="","",IF($E31="K",IF($D31=1,LOOKUP(T31,Ausdauer!$T$4:$T$35,Ausdauer!$P$4:$P$35),IF($D31=2,LOOKUP(T31,Ausdauer!$U$4:$U$35,Ausdauer!$P$4:$P$35),LOOKUP(T31,Ausdauer!$V$4:$V$35,Ausdauer!$P$4:$P$35))),IF($D31=1,LOOKUP(T31,Ausdauer!$Q$4:$Q$35,Ausdauer!$P$4:$P$35),IF($D31=2,LOOKUP(T31,Ausdauer!$R$4:$R$35,Ausdauer!$P$4:$P$34),LOOKUP(T31,Ausdauer!$S$4:$S$35,Ausdauer!$P$4:$P$35)))))</f>
        <v/>
      </c>
      <c r="V31" s="175" t="e">
        <f>SUM(G31,I31,K31,M31,O31,Q31,S31,U31)/COUNT((G31,I31,K31,M31,O31,Q31,S31,U31))</f>
        <v>#DIV/0!</v>
      </c>
      <c r="W31" s="33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24"/>
    </row>
    <row r="32" spans="1:59" s="25" customFormat="1" ht="14.25" x14ac:dyDescent="0.2">
      <c r="A32" s="241">
        <f>'Rangliste Rohdaten'!B32</f>
        <v>0</v>
      </c>
      <c r="B32" s="27">
        <f>'Rangliste Rohdaten'!C32</f>
        <v>0</v>
      </c>
      <c r="C32" s="27">
        <f>'Rangliste Rohdaten'!D32</f>
        <v>0</v>
      </c>
      <c r="D32" s="64">
        <f t="shared" si="0"/>
        <v>0</v>
      </c>
      <c r="E32" s="28">
        <f>'Rangliste Rohdaten'!E32</f>
        <v>0</v>
      </c>
      <c r="F32" s="29"/>
      <c r="G32" s="61" t="str">
        <f>IF(F32="","",IF($E32="K",IF($D32=1,LOOKUP(F32,Sprint!$T$4:$T$35,Sprint!$H$4:$H$35),IF($D32=2,LOOKUP(F32,Sprint!$U$4:$U$35,Sprint!$H$4:$H$35),LOOKUP(F32,Sprint!$V$4:$V$35,Sprint!$H$4:$H$35))),IF($D32=1,LOOKUP(F32,Sprint!$Q$4:$Q$35,Sprint!$H$4:$H$35),IF($D32=2,LOOKUP(F32,Sprint!$R$4:$R$35,Sprint!$H$4:$H$35),LOOKUP(F32,Sprint!$S$4:$S$35,Sprint!$H$4:$H$35)))))</f>
        <v/>
      </c>
      <c r="H32" s="29" t="str">
        <f>IF('Rangliste Rohdaten'!H32="","",'Rangliste Rohdaten'!H32)</f>
        <v/>
      </c>
      <c r="I32" s="61" t="str">
        <f>IF(H32="","",IF($E32="K",IF($D32=1,LOOKUP(H32,Springen!$E$4:$E$35,Springen!$A$4:$A$35),IF($D32=2,LOOKUP(H32,Springen!$F$4:$F$35,Springen!$A$4:$A$35),LOOKUP(H32,Springen!$G$4:$G$35,Springen!$A$4:$A$35))),IF($D32=1,LOOKUP(H32,Springen!$B$4:$B$35,Springen!$A$4:$A$35),IF($D32=2,LOOKUP(H32,Springen!$C$4:$C$35,Springen!$A$4:$A$34),LOOKUP(H32,Springen!$D$4:$D$35,Springen!$A$4:$A$35)))))</f>
        <v/>
      </c>
      <c r="J32" s="29" t="str">
        <f>IF('Rangliste Rohdaten'!J32="","",'Rangliste Rohdaten'!J32)</f>
        <v/>
      </c>
      <c r="K32" s="61" t="str">
        <f>IF(J32="","",IF($E32="K",IF($D32=1,LOOKUP(J32,Springen!$M$4:$M$35,Springen!$A$4:$A$35),IF($D32=2,LOOKUP(J32,Springen!$N$4:$N$35,Springen!$A$4:$A$35),LOOKUP(J32,Springen!$O$4:$O$35,Springen!$A$4:$A$35))),IF($D32=1,LOOKUP(J32,Springen!$J$4:$J$35,Springen!$A$4:$A$35),IF($D32=2,LOOKUP(J32,Springen!$K$4:$K$35,Springen!$A$4:$A$34),LOOKUP(J32,Springen!$L$4:$L$35,Springen!$A$4:$A$35)))))</f>
        <v/>
      </c>
      <c r="L32" s="29" t="str">
        <f>IF('Rangliste Rohdaten'!L32="","",'Rangliste Rohdaten'!L32)</f>
        <v/>
      </c>
      <c r="M32" s="61" t="str">
        <f>IF(L32="","",IF($E32="K",IF($D32=1,LOOKUP(L32,Werfen!$E$4:$E$35,Werfen!$A$4:$A$35),IF($D32=2,LOOKUP(L32,Werfen!$F$4:$F$35,Werfen!$A$4:$A$35),LOOKUP(L32,Werfen!$G$4:$G$35,Werfen!$A$4:$A$35))),IF($D32=1,LOOKUP(L32,Werfen!$B$4:$B$35,Werfen!$A$4:$A$35),IF($D32=2,LOOKUP(L32,Werfen!$C$4:$C$35,Werfen!$A$4:$A$34),LOOKUP(L32,Werfen!$D$4:$D$35,Werfen!$A$4:$A$35)))))</f>
        <v/>
      </c>
      <c r="N32" s="29" t="str">
        <f>IF('Rangliste Rohdaten'!N32="","",'Rangliste Rohdaten'!N32)</f>
        <v/>
      </c>
      <c r="O32" s="61" t="str">
        <f>IF(N32="","",IF($E32="K",IF($D32=1,LOOKUP(N32,Werfen!$M$4:$M$35,Werfen!$A$4:$A$35),IF($D32=2,LOOKUP(N32,Werfen!$N$4:$N$35,Werfen!$A$4:$A$35),LOOKUP(N32,Werfen!$O$4:$O$35,Werfen!$A$4:$A$35))),IF($D32=1,LOOKUP(N32,Werfen!$J$4:$J$35,Werfen!$A$4:$A$35),IF($D32=2,LOOKUP(N32,Werfen!$K$4:$K$35,Werfen!$A$4:$A$34),LOOKUP(N32,Werfen!$L$4:$L$35,Werfen!$A$4:$A$35)))))</f>
        <v/>
      </c>
      <c r="P32" s="254" t="str">
        <f>IF('Rangliste Rohdaten'!P32="","",'Rangliste Rohdaten'!P32)</f>
        <v/>
      </c>
      <c r="Q32" s="61" t="str">
        <f>IF(P32="","",IF($E32="K",IF($D32=1,LOOKUP(P32,Ausdauer!$E$4:$E$35,Ausdauer!$A$4:$A$35),IF($D32=2,LOOKUP(P32,Ausdauer!$F$4:$F$35,Ausdauer!$A$4:$A$35),LOOKUP(P32,Ausdauer!$G$4:$G$35,Ausdauer!$A$4:$A$35))),IF($D32=1,LOOKUP(P32,Ausdauer!$B$4:$B$35,Ausdauer!$A$4:$A$35),IF($D32=2,LOOKUP(P32,Ausdauer!$C$4:$C$35,Ausdauer!$A$4:$A$34),LOOKUP(P32,Ausdauer!$D$4:$D$35,Ausdauer!$A$4:$A$35)))))</f>
        <v/>
      </c>
      <c r="R32" s="29" t="str">
        <f>IF('Rangliste Rohdaten'!R32="","",'Rangliste Rohdaten'!R32)</f>
        <v/>
      </c>
      <c r="S32" s="61" t="str">
        <f>IF(R32="","",IF($E32="K",IF($D32=1,LOOKUP(R32,Ausdauer!$M$4:$M$35,Ausdauer!$A$4:$A$35),IF($D32=2,LOOKUP(R32,Ausdauer!$N$4:$N$35,Ausdauer!$A$4:$A$35),LOOKUP(R32,Ausdauer!$O$4:$O$35,Ausdauer!$A$4:$A$35))),IF($D32=1,LOOKUP(R32,Ausdauer!$J$4:$J$35,Ausdauer!$A$4:$A$35),IF($D32=2,LOOKUP(R32,Ausdauer!$K$4:$K$35,Ausdauer!$A$4:$A$34),LOOKUP(R32,Ausdauer!$L$4:$L$35,Ausdauer!$A$4:$A$35)))))</f>
        <v/>
      </c>
      <c r="T32" s="29" t="str">
        <f>IF('Rangliste Rohdaten'!T32="","",'Rangliste Rohdaten'!T32)</f>
        <v/>
      </c>
      <c r="U32" s="61" t="str">
        <f>IF(T32="","",IF($E32="K",IF($D32=1,LOOKUP(T32,Ausdauer!$T$4:$T$35,Ausdauer!$P$4:$P$35),IF($D32=2,LOOKUP(T32,Ausdauer!$U$4:$U$35,Ausdauer!$P$4:$P$35),LOOKUP(T32,Ausdauer!$V$4:$V$35,Ausdauer!$P$4:$P$35))),IF($D32=1,LOOKUP(T32,Ausdauer!$Q$4:$Q$35,Ausdauer!$P$4:$P$35),IF($D32=2,LOOKUP(T32,Ausdauer!$R$4:$R$35,Ausdauer!$P$4:$P$34),LOOKUP(T32,Ausdauer!$S$4:$S$35,Ausdauer!$P$4:$P$35)))))</f>
        <v/>
      </c>
      <c r="V32" s="175" t="e">
        <f>SUM(G32,I32,K32,M32,O32,Q32,S32,U32)/COUNT((G32,I32,K32,M32,O32,Q32,S32,U32))</f>
        <v>#DIV/0!</v>
      </c>
      <c r="W32" s="33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24"/>
    </row>
    <row r="33" spans="1:57" s="25" customFormat="1" ht="15.75" customHeight="1" x14ac:dyDescent="0.2">
      <c r="A33" s="241">
        <f>'Rangliste Rohdaten'!B33</f>
        <v>0</v>
      </c>
      <c r="B33" s="27">
        <f>'Rangliste Rohdaten'!C33</f>
        <v>0</v>
      </c>
      <c r="C33" s="27">
        <f>'Rangliste Rohdaten'!D33</f>
        <v>0</v>
      </c>
      <c r="D33" s="64">
        <f t="shared" si="0"/>
        <v>0</v>
      </c>
      <c r="E33" s="28">
        <f>'Rangliste Rohdaten'!E33</f>
        <v>0</v>
      </c>
      <c r="F33" s="29"/>
      <c r="G33" s="61" t="str">
        <f>IF(F33="","",IF($E33="K",IF($D33=1,LOOKUP(F33,Sprint!$T$4:$T$35,Sprint!$H$4:$H$35),IF($D33=2,LOOKUP(F33,Sprint!$U$4:$U$35,Sprint!$H$4:$H$35),LOOKUP(F33,Sprint!$V$4:$V$35,Sprint!$H$4:$H$35))),IF($D33=1,LOOKUP(F33,Sprint!$Q$4:$Q$35,Sprint!$H$4:$H$35),IF($D33=2,LOOKUP(F33,Sprint!$R$4:$R$35,Sprint!$H$4:$H$35),LOOKUP(F33,Sprint!$S$4:$S$35,Sprint!$H$4:$H$35)))))</f>
        <v/>
      </c>
      <c r="H33" s="29" t="str">
        <f>IF('Rangliste Rohdaten'!H33="","",'Rangliste Rohdaten'!H33)</f>
        <v/>
      </c>
      <c r="I33" s="61" t="str">
        <f>IF(H33="","",IF($E33="K",IF($D33=1,LOOKUP(H33,Springen!$E$4:$E$35,Springen!$A$4:$A$35),IF($D33=2,LOOKUP(H33,Springen!$F$4:$F$35,Springen!$A$4:$A$35),LOOKUP(H33,Springen!$G$4:$G$35,Springen!$A$4:$A$35))),IF($D33=1,LOOKUP(H33,Springen!$B$4:$B$35,Springen!$A$4:$A$35),IF($D33=2,LOOKUP(H33,Springen!$C$4:$C$35,Springen!$A$4:$A$34),LOOKUP(H33,Springen!$D$4:$D$35,Springen!$A$4:$A$35)))))</f>
        <v/>
      </c>
      <c r="J33" s="29" t="str">
        <f>IF('Rangliste Rohdaten'!J33="","",'Rangliste Rohdaten'!J33)</f>
        <v/>
      </c>
      <c r="K33" s="61" t="str">
        <f>IF(J33="","",IF($E33="K",IF($D33=1,LOOKUP(J33,Springen!$M$4:$M$35,Springen!$A$4:$A$35),IF($D33=2,LOOKUP(J33,Springen!$N$4:$N$35,Springen!$A$4:$A$35),LOOKUP(J33,Springen!$O$4:$O$35,Springen!$A$4:$A$35))),IF($D33=1,LOOKUP(J33,Springen!$J$4:$J$35,Springen!$A$4:$A$35),IF($D33=2,LOOKUP(J33,Springen!$K$4:$K$35,Springen!$A$4:$A$34),LOOKUP(J33,Springen!$L$4:$L$35,Springen!$A$4:$A$35)))))</f>
        <v/>
      </c>
      <c r="L33" s="29" t="str">
        <f>IF('Rangliste Rohdaten'!L33="","",'Rangliste Rohdaten'!L33)</f>
        <v/>
      </c>
      <c r="M33" s="61" t="str">
        <f>IF(L33="","",IF($E33="K",IF($D33=1,LOOKUP(L33,Werfen!$E$4:$E$35,Werfen!$A$4:$A$35),IF($D33=2,LOOKUP(L33,Werfen!$F$4:$F$35,Werfen!$A$4:$A$35),LOOKUP(L33,Werfen!$G$4:$G$35,Werfen!$A$4:$A$35))),IF($D33=1,LOOKUP(L33,Werfen!$B$4:$B$35,Werfen!$A$4:$A$35),IF($D33=2,LOOKUP(L33,Werfen!$C$4:$C$35,Werfen!$A$4:$A$34),LOOKUP(L33,Werfen!$D$4:$D$35,Werfen!$A$4:$A$35)))))</f>
        <v/>
      </c>
      <c r="N33" s="29" t="str">
        <f>IF('Rangliste Rohdaten'!N33="","",'Rangliste Rohdaten'!N33)</f>
        <v/>
      </c>
      <c r="O33" s="61" t="str">
        <f>IF(N33="","",IF($E33="K",IF($D33=1,LOOKUP(N33,Werfen!$M$4:$M$35,Werfen!$A$4:$A$35),IF($D33=2,LOOKUP(N33,Werfen!$N$4:$N$35,Werfen!$A$4:$A$35),LOOKUP(N33,Werfen!$O$4:$O$35,Werfen!$A$4:$A$35))),IF($D33=1,LOOKUP(N33,Werfen!$J$4:$J$35,Werfen!$A$4:$A$35),IF($D33=2,LOOKUP(N33,Werfen!$K$4:$K$35,Werfen!$A$4:$A$34),LOOKUP(N33,Werfen!$L$4:$L$35,Werfen!$A$4:$A$35)))))</f>
        <v/>
      </c>
      <c r="P33" s="254" t="str">
        <f>IF('Rangliste Rohdaten'!P33="","",'Rangliste Rohdaten'!P33)</f>
        <v/>
      </c>
      <c r="Q33" s="61" t="str">
        <f>IF(P33="","",IF($E33="K",IF($D33=1,LOOKUP(P33,Ausdauer!$E$4:$E$35,Ausdauer!$A$4:$A$35),IF($D33=2,LOOKUP(P33,Ausdauer!$F$4:$F$35,Ausdauer!$A$4:$A$35),LOOKUP(P33,Ausdauer!$G$4:$G$35,Ausdauer!$A$4:$A$35))),IF($D33=1,LOOKUP(P33,Ausdauer!$B$4:$B$35,Ausdauer!$A$4:$A$35),IF($D33=2,LOOKUP(P33,Ausdauer!$C$4:$C$35,Ausdauer!$A$4:$A$34),LOOKUP(P33,Ausdauer!$D$4:$D$35,Ausdauer!$A$4:$A$35)))))</f>
        <v/>
      </c>
      <c r="R33" s="29" t="str">
        <f>IF('Rangliste Rohdaten'!R33="","",'Rangliste Rohdaten'!R33)</f>
        <v/>
      </c>
      <c r="S33" s="61" t="str">
        <f>IF(R33="","",IF($E33="K",IF($D33=1,LOOKUP(R33,Ausdauer!$M$4:$M$35,Ausdauer!$A$4:$A$35),IF($D33=2,LOOKUP(R33,Ausdauer!$N$4:$N$35,Ausdauer!$A$4:$A$35),LOOKUP(R33,Ausdauer!$O$4:$O$35,Ausdauer!$A$4:$A$35))),IF($D33=1,LOOKUP(R33,Ausdauer!$J$4:$J$35,Ausdauer!$A$4:$A$35),IF($D33=2,LOOKUP(R33,Ausdauer!$K$4:$K$35,Ausdauer!$A$4:$A$34),LOOKUP(R33,Ausdauer!$L$4:$L$35,Ausdauer!$A$4:$A$35)))))</f>
        <v/>
      </c>
      <c r="T33" s="29" t="str">
        <f>IF('Rangliste Rohdaten'!T33="","",'Rangliste Rohdaten'!T33)</f>
        <v/>
      </c>
      <c r="U33" s="61" t="str">
        <f>IF(T33="","",IF($E33="K",IF($D33=1,LOOKUP(T33,Ausdauer!$T$4:$T$35,Ausdauer!$P$4:$P$35),IF($D33=2,LOOKUP(T33,Ausdauer!$U$4:$U$35,Ausdauer!$P$4:$P$35),LOOKUP(T33,Ausdauer!$V$4:$V$35,Ausdauer!$P$4:$P$35))),IF($D33=1,LOOKUP(T33,Ausdauer!$Q$4:$Q$35,Ausdauer!$P$4:$P$35),IF($D33=2,LOOKUP(T33,Ausdauer!$R$4:$R$35,Ausdauer!$P$4:$P$34),LOOKUP(T33,Ausdauer!$S$4:$S$35,Ausdauer!$P$4:$P$35)))))</f>
        <v/>
      </c>
      <c r="V33" s="175" t="e">
        <f>SUM(G33,I33,K33,M33,O33,Q33,S33,U33)/COUNT((G33,I33,K33,M33,O33,Q33,S33,U33))</f>
        <v>#DIV/0!</v>
      </c>
      <c r="W33" s="39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24"/>
    </row>
    <row r="34" spans="1:57" s="41" customFormat="1" ht="15" x14ac:dyDescent="0.2">
      <c r="A34" s="241">
        <f>'Rangliste Rohdaten'!B34</f>
        <v>0</v>
      </c>
      <c r="B34" s="27">
        <f>'Rangliste Rohdaten'!C34</f>
        <v>0</v>
      </c>
      <c r="C34" s="27">
        <f>'Rangliste Rohdaten'!D34</f>
        <v>0</v>
      </c>
      <c r="D34" s="64">
        <f t="shared" si="0"/>
        <v>0</v>
      </c>
      <c r="E34" s="28">
        <f>'Rangliste Rohdaten'!E34</f>
        <v>0</v>
      </c>
      <c r="F34" s="29"/>
      <c r="G34" s="61" t="str">
        <f>IF(F34="","",IF($E34="K",IF($D34=1,LOOKUP(F34,Sprint!$T$4:$T$35,Sprint!$H$4:$H$35),IF($D34=2,LOOKUP(F34,Sprint!$U$4:$U$35,Sprint!$H$4:$H$35),LOOKUP(F34,Sprint!$V$4:$V$35,Sprint!$H$4:$H$35))),IF($D34=1,LOOKUP(F34,Sprint!$Q$4:$Q$35,Sprint!$H$4:$H$35),IF($D34=2,LOOKUP(F34,Sprint!$R$4:$R$35,Sprint!$H$4:$H$35),LOOKUP(F34,Sprint!$S$4:$S$35,Sprint!$H$4:$H$35)))))</f>
        <v/>
      </c>
      <c r="H34" s="29" t="str">
        <f>IF('Rangliste Rohdaten'!H34="","",'Rangliste Rohdaten'!H34)</f>
        <v/>
      </c>
      <c r="I34" s="61" t="str">
        <f>IF(H34="","",IF($E34="K",IF($D34=1,LOOKUP(H34,Springen!$E$4:$E$35,Springen!$A$4:$A$35),IF($D34=2,LOOKUP(H34,Springen!$F$4:$F$35,Springen!$A$4:$A$35),LOOKUP(H34,Springen!$G$4:$G$35,Springen!$A$4:$A$35))),IF($D34=1,LOOKUP(H34,Springen!$B$4:$B$35,Springen!$A$4:$A$35),IF($D34=2,LOOKUP(H34,Springen!$C$4:$C$35,Springen!$A$4:$A$34),LOOKUP(H34,Springen!$D$4:$D$35,Springen!$A$4:$A$35)))))</f>
        <v/>
      </c>
      <c r="J34" s="29" t="str">
        <f>IF('Rangliste Rohdaten'!J34="","",'Rangliste Rohdaten'!J34)</f>
        <v/>
      </c>
      <c r="K34" s="61" t="str">
        <f>IF(J34="","",IF($E34="K",IF($D34=1,LOOKUP(J34,Springen!$M$4:$M$35,Springen!$A$4:$A$35),IF($D34=2,LOOKUP(J34,Springen!$N$4:$N$35,Springen!$A$4:$A$35),LOOKUP(J34,Springen!$O$4:$O$35,Springen!$A$4:$A$35))),IF($D34=1,LOOKUP(J34,Springen!$J$4:$J$35,Springen!$A$4:$A$35),IF($D34=2,LOOKUP(J34,Springen!$K$4:$K$35,Springen!$A$4:$A$34),LOOKUP(J34,Springen!$L$4:$L$35,Springen!$A$4:$A$35)))))</f>
        <v/>
      </c>
      <c r="L34" s="29" t="str">
        <f>IF('Rangliste Rohdaten'!L34="","",'Rangliste Rohdaten'!L34)</f>
        <v/>
      </c>
      <c r="M34" s="61" t="str">
        <f>IF(L34="","",IF($E34="K",IF($D34=1,LOOKUP(L34,Werfen!$E$4:$E$35,Werfen!$A$4:$A$35),IF($D34=2,LOOKUP(L34,Werfen!$F$4:$F$35,Werfen!$A$4:$A$35),LOOKUP(L34,Werfen!$G$4:$G$35,Werfen!$A$4:$A$35))),IF($D34=1,LOOKUP(L34,Werfen!$B$4:$B$35,Werfen!$A$4:$A$35),IF($D34=2,LOOKUP(L34,Werfen!$C$4:$C$35,Werfen!$A$4:$A$34),LOOKUP(L34,Werfen!$D$4:$D$35,Werfen!$A$4:$A$35)))))</f>
        <v/>
      </c>
      <c r="N34" s="29" t="str">
        <f>IF('Rangliste Rohdaten'!N34="","",'Rangliste Rohdaten'!N34)</f>
        <v/>
      </c>
      <c r="O34" s="61" t="str">
        <f>IF(N34="","",IF($E34="K",IF($D34=1,LOOKUP(N34,Werfen!$M$4:$M$35,Werfen!$A$4:$A$35),IF($D34=2,LOOKUP(N34,Werfen!$N$4:$N$35,Werfen!$A$4:$A$35),LOOKUP(N34,Werfen!$O$4:$O$35,Werfen!$A$4:$A$35))),IF($D34=1,LOOKUP(N34,Werfen!$J$4:$J$35,Werfen!$A$4:$A$35),IF($D34=2,LOOKUP(N34,Werfen!$K$4:$K$35,Werfen!$A$4:$A$34),LOOKUP(N34,Werfen!$L$4:$L$35,Werfen!$A$4:$A$35)))))</f>
        <v/>
      </c>
      <c r="P34" s="254" t="str">
        <f>IF('Rangliste Rohdaten'!P34="","",'Rangliste Rohdaten'!P34)</f>
        <v/>
      </c>
      <c r="Q34" s="61" t="str">
        <f>IF(P34="","",IF($E34="K",IF($D34=1,LOOKUP(P34,Ausdauer!$E$4:$E$35,Ausdauer!$A$4:$A$35),IF($D34=2,LOOKUP(P34,Ausdauer!$F$4:$F$35,Ausdauer!$A$4:$A$35),LOOKUP(P34,Ausdauer!$G$4:$G$35,Ausdauer!$A$4:$A$35))),IF($D34=1,LOOKUP(P34,Ausdauer!$B$4:$B$35,Ausdauer!$A$4:$A$35),IF($D34=2,LOOKUP(P34,Ausdauer!$C$4:$C$35,Ausdauer!$A$4:$A$34),LOOKUP(P34,Ausdauer!$D$4:$D$35,Ausdauer!$A$4:$A$35)))))</f>
        <v/>
      </c>
      <c r="R34" s="29" t="str">
        <f>IF('Rangliste Rohdaten'!R34="","",'Rangliste Rohdaten'!R34)</f>
        <v/>
      </c>
      <c r="S34" s="61" t="str">
        <f>IF(R34="","",IF($E34="K",IF($D34=1,LOOKUP(R34,Ausdauer!$M$4:$M$35,Ausdauer!$A$4:$A$35),IF($D34=2,LOOKUP(R34,Ausdauer!$N$4:$N$35,Ausdauer!$A$4:$A$35),LOOKUP(R34,Ausdauer!$O$4:$O$35,Ausdauer!$A$4:$A$35))),IF($D34=1,LOOKUP(R34,Ausdauer!$J$4:$J$35,Ausdauer!$A$4:$A$35),IF($D34=2,LOOKUP(R34,Ausdauer!$K$4:$K$35,Ausdauer!$A$4:$A$34),LOOKUP(R34,Ausdauer!$L$4:$L$35,Ausdauer!$A$4:$A$35)))))</f>
        <v/>
      </c>
      <c r="T34" s="29" t="str">
        <f>IF('Rangliste Rohdaten'!T34="","",'Rangliste Rohdaten'!T34)</f>
        <v/>
      </c>
      <c r="U34" s="61" t="str">
        <f>IF(T34="","",IF($E34="K",IF($D34=1,LOOKUP(T34,Ausdauer!$T$4:$T$35,Ausdauer!$P$4:$P$35),IF($D34=2,LOOKUP(T34,Ausdauer!$U$4:$U$35,Ausdauer!$P$4:$P$35),LOOKUP(T34,Ausdauer!$V$4:$V$35,Ausdauer!$P$4:$P$35))),IF($D34=1,LOOKUP(T34,Ausdauer!$Q$4:$Q$35,Ausdauer!$P$4:$P$35),IF($D34=2,LOOKUP(T34,Ausdauer!$R$4:$R$35,Ausdauer!$P$4:$P$34),LOOKUP(T34,Ausdauer!$S$4:$S$35,Ausdauer!$P$4:$P$35)))))</f>
        <v/>
      </c>
      <c r="V34" s="175" t="e">
        <f>SUM(G34,I34,K34,M34,O34,Q34,S34,U34)/COUNT((G34,I34,K34,M34,O34,Q34,S34,U34))</f>
        <v>#DIV/0!</v>
      </c>
      <c r="W34" s="39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40"/>
    </row>
    <row r="35" spans="1:57" s="41" customFormat="1" ht="15" x14ac:dyDescent="0.2">
      <c r="A35" s="241">
        <f>'Rangliste Rohdaten'!B35</f>
        <v>0</v>
      </c>
      <c r="B35" s="27">
        <f>'Rangliste Rohdaten'!C35</f>
        <v>0</v>
      </c>
      <c r="C35" s="27">
        <f>'Rangliste Rohdaten'!D35</f>
        <v>0</v>
      </c>
      <c r="D35" s="64">
        <f t="shared" si="0"/>
        <v>0</v>
      </c>
      <c r="E35" s="28">
        <f>'Rangliste Rohdaten'!E35</f>
        <v>0</v>
      </c>
      <c r="F35" s="29"/>
      <c r="G35" s="61" t="str">
        <f>IF(F35="","",IF($E35="K",IF($D35=1,LOOKUP(F35,Sprint!$T$4:$T$35,Sprint!$H$4:$H$35),IF($D35=2,LOOKUP(F35,Sprint!$U$4:$U$35,Sprint!$H$4:$H$35),LOOKUP(F35,Sprint!$V$4:$V$35,Sprint!$H$4:$H$35))),IF($D35=1,LOOKUP(F35,Sprint!$Q$4:$Q$35,Sprint!$H$4:$H$35),IF($D35=2,LOOKUP(F35,Sprint!$R$4:$R$35,Sprint!$H$4:$H$35),LOOKUP(F35,Sprint!$S$4:$S$35,Sprint!$H$4:$H$35)))))</f>
        <v/>
      </c>
      <c r="H35" s="29" t="str">
        <f>IF('Rangliste Rohdaten'!H35="","",'Rangliste Rohdaten'!H35)</f>
        <v/>
      </c>
      <c r="I35" s="61" t="str">
        <f>IF(H35="","",IF($E35="K",IF($D35=1,LOOKUP(H35,Springen!$E$4:$E$35,Springen!$A$4:$A$35),IF($D35=2,LOOKUP(H35,Springen!$F$4:$F$35,Springen!$A$4:$A$35),LOOKUP(H35,Springen!$G$4:$G$35,Springen!$A$4:$A$35))),IF($D35=1,LOOKUP(H35,Springen!$B$4:$B$35,Springen!$A$4:$A$35),IF($D35=2,LOOKUP(H35,Springen!$C$4:$C$35,Springen!$A$4:$A$34),LOOKUP(H35,Springen!$D$4:$D$35,Springen!$A$4:$A$35)))))</f>
        <v/>
      </c>
      <c r="J35" s="29" t="str">
        <f>IF('Rangliste Rohdaten'!J35="","",'Rangliste Rohdaten'!J35)</f>
        <v/>
      </c>
      <c r="K35" s="61" t="str">
        <f>IF(J35="","",IF($E35="K",IF($D35=1,LOOKUP(J35,Springen!$M$4:$M$35,Springen!$A$4:$A$35),IF($D35=2,LOOKUP(J35,Springen!$N$4:$N$35,Springen!$A$4:$A$35),LOOKUP(J35,Springen!$O$4:$O$35,Springen!$A$4:$A$35))),IF($D35=1,LOOKUP(J35,Springen!$J$4:$J$35,Springen!$A$4:$A$35),IF($D35=2,LOOKUP(J35,Springen!$K$4:$K$35,Springen!$A$4:$A$34),LOOKUP(J35,Springen!$L$4:$L$35,Springen!$A$4:$A$35)))))</f>
        <v/>
      </c>
      <c r="L35" s="29" t="str">
        <f>IF('Rangliste Rohdaten'!L35="","",'Rangliste Rohdaten'!L35)</f>
        <v/>
      </c>
      <c r="M35" s="61" t="str">
        <f>IF(L35="","",IF($E35="K",IF($D35=1,LOOKUP(L35,Werfen!$E$4:$E$35,Werfen!$A$4:$A$35),IF($D35=2,LOOKUP(L35,Werfen!$F$4:$F$35,Werfen!$A$4:$A$35),LOOKUP(L35,Werfen!$G$4:$G$35,Werfen!$A$4:$A$35))),IF($D35=1,LOOKUP(L35,Werfen!$B$4:$B$35,Werfen!$A$4:$A$35),IF($D35=2,LOOKUP(L35,Werfen!$C$4:$C$35,Werfen!$A$4:$A$34),LOOKUP(L35,Werfen!$D$4:$D$35,Werfen!$A$4:$A$35)))))</f>
        <v/>
      </c>
      <c r="N35" s="29" t="str">
        <f>IF('Rangliste Rohdaten'!N35="","",'Rangliste Rohdaten'!N35)</f>
        <v/>
      </c>
      <c r="O35" s="61" t="str">
        <f>IF(N35="","",IF($E35="K",IF($D35=1,LOOKUP(N35,Werfen!$M$4:$M$35,Werfen!$A$4:$A$35),IF($D35=2,LOOKUP(N35,Werfen!$N$4:$N$35,Werfen!$A$4:$A$35),LOOKUP(N35,Werfen!$O$4:$O$35,Werfen!$A$4:$A$35))),IF($D35=1,LOOKUP(N35,Werfen!$J$4:$J$35,Werfen!$A$4:$A$35),IF($D35=2,LOOKUP(N35,Werfen!$K$4:$K$35,Werfen!$A$4:$A$34),LOOKUP(N35,Werfen!$L$4:$L$35,Werfen!$A$4:$A$35)))))</f>
        <v/>
      </c>
      <c r="P35" s="254" t="str">
        <f>IF('Rangliste Rohdaten'!P35="","",'Rangliste Rohdaten'!P35)</f>
        <v/>
      </c>
      <c r="Q35" s="61" t="str">
        <f>IF(P35="","",IF($E35="K",IF($D35=1,LOOKUP(P35,Ausdauer!$E$4:$E$35,Ausdauer!$A$4:$A$35),IF($D35=2,LOOKUP(P35,Ausdauer!$F$4:$F$35,Ausdauer!$A$4:$A$35),LOOKUP(P35,Ausdauer!$G$4:$G$35,Ausdauer!$A$4:$A$35))),IF($D35=1,LOOKUP(P35,Ausdauer!$B$4:$B$35,Ausdauer!$A$4:$A$35),IF($D35=2,LOOKUP(P35,Ausdauer!$C$4:$C$35,Ausdauer!$A$4:$A$34),LOOKUP(P35,Ausdauer!$D$4:$D$35,Ausdauer!$A$4:$A$35)))))</f>
        <v/>
      </c>
      <c r="R35" s="29" t="str">
        <f>IF('Rangliste Rohdaten'!R35="","",'Rangliste Rohdaten'!R35)</f>
        <v/>
      </c>
      <c r="S35" s="61" t="str">
        <f>IF(R35="","",IF($E35="K",IF($D35=1,LOOKUP(R35,Ausdauer!$M$4:$M$35,Ausdauer!$A$4:$A$35),IF($D35=2,LOOKUP(R35,Ausdauer!$N$4:$N$35,Ausdauer!$A$4:$A$35),LOOKUP(R35,Ausdauer!$O$4:$O$35,Ausdauer!$A$4:$A$35))),IF($D35=1,LOOKUP(R35,Ausdauer!$J$4:$J$35,Ausdauer!$A$4:$A$35),IF($D35=2,LOOKUP(R35,Ausdauer!$K$4:$K$35,Ausdauer!$A$4:$A$34),LOOKUP(R35,Ausdauer!$L$4:$L$35,Ausdauer!$A$4:$A$35)))))</f>
        <v/>
      </c>
      <c r="T35" s="29" t="str">
        <f>IF('Rangliste Rohdaten'!T35="","",'Rangliste Rohdaten'!T35)</f>
        <v/>
      </c>
      <c r="U35" s="61" t="str">
        <f>IF(T35="","",IF($E35="K",IF($D35=1,LOOKUP(T35,Ausdauer!$T$4:$T$35,Ausdauer!$P$4:$P$35),IF($D35=2,LOOKUP(T35,Ausdauer!$U$4:$U$35,Ausdauer!$P$4:$P$35),LOOKUP(T35,Ausdauer!$V$4:$V$35,Ausdauer!$P$4:$P$35))),IF($D35=1,LOOKUP(T35,Ausdauer!$Q$4:$Q$35,Ausdauer!$P$4:$P$35),IF($D35=2,LOOKUP(T35,Ausdauer!$R$4:$R$35,Ausdauer!$P$4:$P$34),LOOKUP(T35,Ausdauer!$S$4:$S$35,Ausdauer!$P$4:$P$35)))))</f>
        <v/>
      </c>
      <c r="V35" s="175" t="e">
        <f>SUM(G35,I35,K35,M35,O35,Q35,S35,U35)/COUNT((G35,I35,K35,M35,O35,Q35,S35,U35))</f>
        <v>#DIV/0!</v>
      </c>
      <c r="W35" s="39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40"/>
    </row>
    <row r="36" spans="1:57" s="41" customFormat="1" ht="15" x14ac:dyDescent="0.2">
      <c r="A36" s="241">
        <f>'Rangliste Rohdaten'!B36</f>
        <v>0</v>
      </c>
      <c r="B36" s="27">
        <f>'Rangliste Rohdaten'!C36</f>
        <v>0</v>
      </c>
      <c r="C36" s="27">
        <f>'Rangliste Rohdaten'!D36</f>
        <v>0</v>
      </c>
      <c r="D36" s="64">
        <f t="shared" si="0"/>
        <v>0</v>
      </c>
      <c r="E36" s="28">
        <f>'Rangliste Rohdaten'!E36</f>
        <v>0</v>
      </c>
      <c r="F36" s="29"/>
      <c r="G36" s="61" t="str">
        <f>IF(F36="","",IF($E36="K",IF($D36=1,LOOKUP(F36,Sprint!$T$4:$T$35,Sprint!$H$4:$H$35),IF($D36=2,LOOKUP(F36,Sprint!$U$4:$U$35,Sprint!$H$4:$H$35),LOOKUP(F36,Sprint!$V$4:$V$35,Sprint!$H$4:$H$35))),IF($D36=1,LOOKUP(F36,Sprint!$Q$4:$Q$35,Sprint!$H$4:$H$35),IF($D36=2,LOOKUP(F36,Sprint!$R$4:$R$35,Sprint!$H$4:$H$35),LOOKUP(F36,Sprint!$S$4:$S$35,Sprint!$H$4:$H$35)))))</f>
        <v/>
      </c>
      <c r="H36" s="29" t="str">
        <f>IF('Rangliste Rohdaten'!H36="","",'Rangliste Rohdaten'!H36)</f>
        <v/>
      </c>
      <c r="I36" s="61" t="str">
        <f>IF(H36="","",IF($E36="K",IF($D36=1,LOOKUP(H36,Springen!$E$4:$E$35,Springen!$A$4:$A$35),IF($D36=2,LOOKUP(H36,Springen!$F$4:$F$35,Springen!$A$4:$A$35),LOOKUP(H36,Springen!$G$4:$G$35,Springen!$A$4:$A$35))),IF($D36=1,LOOKUP(H36,Springen!$B$4:$B$35,Springen!$A$4:$A$35),IF($D36=2,LOOKUP(H36,Springen!$C$4:$C$35,Springen!$A$4:$A$34),LOOKUP(H36,Springen!$D$4:$D$35,Springen!$A$4:$A$35)))))</f>
        <v/>
      </c>
      <c r="J36" s="29" t="str">
        <f>IF('Rangliste Rohdaten'!J36="","",'Rangliste Rohdaten'!J36)</f>
        <v/>
      </c>
      <c r="K36" s="61" t="str">
        <f>IF(J36="","",IF($E36="K",IF($D36=1,LOOKUP(J36,Springen!$M$4:$M$35,Springen!$A$4:$A$35),IF($D36=2,LOOKUP(J36,Springen!$N$4:$N$35,Springen!$A$4:$A$35),LOOKUP(J36,Springen!$O$4:$O$35,Springen!$A$4:$A$35))),IF($D36=1,LOOKUP(J36,Springen!$J$4:$J$35,Springen!$A$4:$A$35),IF($D36=2,LOOKUP(J36,Springen!$K$4:$K$35,Springen!$A$4:$A$34),LOOKUP(J36,Springen!$L$4:$L$35,Springen!$A$4:$A$35)))))</f>
        <v/>
      </c>
      <c r="L36" s="29" t="str">
        <f>IF('Rangliste Rohdaten'!L36="","",'Rangliste Rohdaten'!L36)</f>
        <v/>
      </c>
      <c r="M36" s="61" t="str">
        <f>IF(L36="","",IF($E36="K",IF($D36=1,LOOKUP(L36,Werfen!$E$4:$E$35,Werfen!$A$4:$A$35),IF($D36=2,LOOKUP(L36,Werfen!$F$4:$F$35,Werfen!$A$4:$A$35),LOOKUP(L36,Werfen!$G$4:$G$35,Werfen!$A$4:$A$35))),IF($D36=1,LOOKUP(L36,Werfen!$B$4:$B$35,Werfen!$A$4:$A$35),IF($D36=2,LOOKUP(L36,Werfen!$C$4:$C$35,Werfen!$A$4:$A$34),LOOKUP(L36,Werfen!$D$4:$D$35,Werfen!$A$4:$A$35)))))</f>
        <v/>
      </c>
      <c r="N36" s="29" t="str">
        <f>IF('Rangliste Rohdaten'!N36="","",'Rangliste Rohdaten'!N36)</f>
        <v/>
      </c>
      <c r="O36" s="61" t="str">
        <f>IF(N36="","",IF($E36="K",IF($D36=1,LOOKUP(N36,Werfen!$M$4:$M$35,Werfen!$A$4:$A$35),IF($D36=2,LOOKUP(N36,Werfen!$N$4:$N$35,Werfen!$A$4:$A$35),LOOKUP(N36,Werfen!$O$4:$O$35,Werfen!$A$4:$A$35))),IF($D36=1,LOOKUP(N36,Werfen!$J$4:$J$35,Werfen!$A$4:$A$35),IF($D36=2,LOOKUP(N36,Werfen!$K$4:$K$35,Werfen!$A$4:$A$34),LOOKUP(N36,Werfen!$L$4:$L$35,Werfen!$A$4:$A$35)))))</f>
        <v/>
      </c>
      <c r="P36" s="254" t="str">
        <f>IF('Rangliste Rohdaten'!P36="","",'Rangliste Rohdaten'!P36)</f>
        <v/>
      </c>
      <c r="Q36" s="61" t="str">
        <f>IF(P36="","",IF($E36="K",IF($D36=1,LOOKUP(P36,Ausdauer!$E$4:$E$35,Ausdauer!$A$4:$A$35),IF($D36=2,LOOKUP(P36,Ausdauer!$F$4:$F$35,Ausdauer!$A$4:$A$35),LOOKUP(P36,Ausdauer!$G$4:$G$35,Ausdauer!$A$4:$A$35))),IF($D36=1,LOOKUP(P36,Ausdauer!$B$4:$B$35,Ausdauer!$A$4:$A$35),IF($D36=2,LOOKUP(P36,Ausdauer!$C$4:$C$35,Ausdauer!$A$4:$A$34),LOOKUP(P36,Ausdauer!$D$4:$D$35,Ausdauer!$A$4:$A$35)))))</f>
        <v/>
      </c>
      <c r="R36" s="29" t="str">
        <f>IF('Rangliste Rohdaten'!R36="","",'Rangliste Rohdaten'!R36)</f>
        <v/>
      </c>
      <c r="S36" s="61" t="str">
        <f>IF(R36="","",IF($E36="K",IF($D36=1,LOOKUP(R36,Ausdauer!$M$4:$M$35,Ausdauer!$A$4:$A$35),IF($D36=2,LOOKUP(R36,Ausdauer!$N$4:$N$35,Ausdauer!$A$4:$A$35),LOOKUP(R36,Ausdauer!$O$4:$O$35,Ausdauer!$A$4:$A$35))),IF($D36=1,LOOKUP(R36,Ausdauer!$J$4:$J$35,Ausdauer!$A$4:$A$35),IF($D36=2,LOOKUP(R36,Ausdauer!$K$4:$K$35,Ausdauer!$A$4:$A$34),LOOKUP(R36,Ausdauer!$L$4:$L$35,Ausdauer!$A$4:$A$35)))))</f>
        <v/>
      </c>
      <c r="T36" s="29" t="str">
        <f>IF('Rangliste Rohdaten'!T36="","",'Rangliste Rohdaten'!T36)</f>
        <v/>
      </c>
      <c r="U36" s="61" t="str">
        <f>IF(T36="","",IF($E36="K",IF($D36=1,LOOKUP(T36,Ausdauer!$T$4:$T$35,Ausdauer!$P$4:$P$35),IF($D36=2,LOOKUP(T36,Ausdauer!$U$4:$U$35,Ausdauer!$P$4:$P$35),LOOKUP(T36,Ausdauer!$V$4:$V$35,Ausdauer!$P$4:$P$35))),IF($D36=1,LOOKUP(T36,Ausdauer!$Q$4:$Q$35,Ausdauer!$P$4:$P$35),IF($D36=2,LOOKUP(T36,Ausdauer!$R$4:$R$35,Ausdauer!$P$4:$P$34),LOOKUP(T36,Ausdauer!$S$4:$S$35,Ausdauer!$P$4:$P$35)))))</f>
        <v/>
      </c>
      <c r="V36" s="175" t="e">
        <f>SUM(G36,I36,K36,M36,O36,Q36,S36,U36)/COUNT((G36,I36,K36,M36,O36,Q36,S36,U36))</f>
        <v>#DIV/0!</v>
      </c>
      <c r="W36" s="39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40"/>
    </row>
    <row r="37" spans="1:57" s="41" customFormat="1" ht="15" x14ac:dyDescent="0.2">
      <c r="A37" s="241">
        <f>'Rangliste Rohdaten'!B37</f>
        <v>0</v>
      </c>
      <c r="B37" s="27">
        <f>'Rangliste Rohdaten'!C37</f>
        <v>0</v>
      </c>
      <c r="C37" s="27">
        <f>'Rangliste Rohdaten'!D37</f>
        <v>0</v>
      </c>
      <c r="D37" s="64">
        <f t="shared" si="0"/>
        <v>0</v>
      </c>
      <c r="E37" s="28">
        <f>'Rangliste Rohdaten'!E37</f>
        <v>0</v>
      </c>
      <c r="F37" s="29"/>
      <c r="G37" s="61" t="str">
        <f>IF(F37="","",IF($E37="K",IF($D37=1,LOOKUP(F37,Sprint!$T$4:$T$35,Sprint!$H$4:$H$35),IF($D37=2,LOOKUP(F37,Sprint!$U$4:$U$35,Sprint!$H$4:$H$35),LOOKUP(F37,Sprint!$V$4:$V$35,Sprint!$H$4:$H$35))),IF($D37=1,LOOKUP(F37,Sprint!$Q$4:$Q$35,Sprint!$H$4:$H$35),IF($D37=2,LOOKUP(F37,Sprint!$R$4:$R$35,Sprint!$H$4:$H$35),LOOKUP(F37,Sprint!$S$4:$S$35,Sprint!$H$4:$H$35)))))</f>
        <v/>
      </c>
      <c r="H37" s="29" t="str">
        <f>IF('Rangliste Rohdaten'!H37="","",'Rangliste Rohdaten'!H37)</f>
        <v/>
      </c>
      <c r="I37" s="61" t="str">
        <f>IF(H37="","",IF($E37="K",IF($D37=1,LOOKUP(H37,Springen!$E$4:$E$35,Springen!$A$4:$A$35),IF($D37=2,LOOKUP(H37,Springen!$F$4:$F$35,Springen!$A$4:$A$35),LOOKUP(H37,Springen!$G$4:$G$35,Springen!$A$4:$A$35))),IF($D37=1,LOOKUP(H37,Springen!$B$4:$B$35,Springen!$A$4:$A$35),IF($D37=2,LOOKUP(H37,Springen!$C$4:$C$35,Springen!$A$4:$A$34),LOOKUP(H37,Springen!$D$4:$D$35,Springen!$A$4:$A$35)))))</f>
        <v/>
      </c>
      <c r="J37" s="29" t="str">
        <f>IF('Rangliste Rohdaten'!J37="","",'Rangliste Rohdaten'!J37)</f>
        <v/>
      </c>
      <c r="K37" s="61" t="str">
        <f>IF(J37="","",IF($E37="K",IF($D37=1,LOOKUP(J37,Springen!$M$4:$M$35,Springen!$A$4:$A$35),IF($D37=2,LOOKUP(J37,Springen!$N$4:$N$35,Springen!$A$4:$A$35),LOOKUP(J37,Springen!$O$4:$O$35,Springen!$A$4:$A$35))),IF($D37=1,LOOKUP(J37,Springen!$J$4:$J$35,Springen!$A$4:$A$35),IF($D37=2,LOOKUP(J37,Springen!$K$4:$K$35,Springen!$A$4:$A$34),LOOKUP(J37,Springen!$L$4:$L$35,Springen!$A$4:$A$35)))))</f>
        <v/>
      </c>
      <c r="L37" s="29" t="str">
        <f>IF('Rangliste Rohdaten'!L37="","",'Rangliste Rohdaten'!L37)</f>
        <v/>
      </c>
      <c r="M37" s="61" t="str">
        <f>IF(L37="","",IF($E37="K",IF($D37=1,LOOKUP(L37,Werfen!$E$4:$E$35,Werfen!$A$4:$A$35),IF($D37=2,LOOKUP(L37,Werfen!$F$4:$F$35,Werfen!$A$4:$A$35),LOOKUP(L37,Werfen!$G$4:$G$35,Werfen!$A$4:$A$35))),IF($D37=1,LOOKUP(L37,Werfen!$B$4:$B$35,Werfen!$A$4:$A$35),IF($D37=2,LOOKUP(L37,Werfen!$C$4:$C$35,Werfen!$A$4:$A$34),LOOKUP(L37,Werfen!$D$4:$D$35,Werfen!$A$4:$A$35)))))</f>
        <v/>
      </c>
      <c r="N37" s="29" t="str">
        <f>IF('Rangliste Rohdaten'!N37="","",'Rangliste Rohdaten'!N37)</f>
        <v/>
      </c>
      <c r="O37" s="61" t="str">
        <f>IF(N37="","",IF($E37="K",IF($D37=1,LOOKUP(N37,Werfen!$M$4:$M$35,Werfen!$A$4:$A$35),IF($D37=2,LOOKUP(N37,Werfen!$N$4:$N$35,Werfen!$A$4:$A$35),LOOKUP(N37,Werfen!$O$4:$O$35,Werfen!$A$4:$A$35))),IF($D37=1,LOOKUP(N37,Werfen!$J$4:$J$35,Werfen!$A$4:$A$35),IF($D37=2,LOOKUP(N37,Werfen!$K$4:$K$35,Werfen!$A$4:$A$34),LOOKUP(N37,Werfen!$L$4:$L$35,Werfen!$A$4:$A$35)))))</f>
        <v/>
      </c>
      <c r="P37" s="254" t="str">
        <f>IF('Rangliste Rohdaten'!P37="","",'Rangliste Rohdaten'!P37)</f>
        <v/>
      </c>
      <c r="Q37" s="61" t="str">
        <f>IF(P37="","",IF($E37="K",IF($D37=1,LOOKUP(P37,Ausdauer!$E$4:$E$35,Ausdauer!$A$4:$A$35),IF($D37=2,LOOKUP(P37,Ausdauer!$F$4:$F$35,Ausdauer!$A$4:$A$35),LOOKUP(P37,Ausdauer!$G$4:$G$35,Ausdauer!$A$4:$A$35))),IF($D37=1,LOOKUP(P37,Ausdauer!$B$4:$B$35,Ausdauer!$A$4:$A$35),IF($D37=2,LOOKUP(P37,Ausdauer!$C$4:$C$35,Ausdauer!$A$4:$A$34),LOOKUP(P37,Ausdauer!$D$4:$D$35,Ausdauer!$A$4:$A$35)))))</f>
        <v/>
      </c>
      <c r="R37" s="29" t="str">
        <f>IF('Rangliste Rohdaten'!R37="","",'Rangliste Rohdaten'!R37)</f>
        <v/>
      </c>
      <c r="S37" s="61" t="str">
        <f>IF(R37="","",IF($E37="K",IF($D37=1,LOOKUP(R37,Ausdauer!$M$4:$M$35,Ausdauer!$A$4:$A$35),IF($D37=2,LOOKUP(R37,Ausdauer!$N$4:$N$35,Ausdauer!$A$4:$A$35),LOOKUP(R37,Ausdauer!$O$4:$O$35,Ausdauer!$A$4:$A$35))),IF($D37=1,LOOKUP(R37,Ausdauer!$J$4:$J$35,Ausdauer!$A$4:$A$35),IF($D37=2,LOOKUP(R37,Ausdauer!$K$4:$K$35,Ausdauer!$A$4:$A$34),LOOKUP(R37,Ausdauer!$L$4:$L$35,Ausdauer!$A$4:$A$35)))))</f>
        <v/>
      </c>
      <c r="T37" s="29" t="str">
        <f>IF('Rangliste Rohdaten'!T37="","",'Rangliste Rohdaten'!T37)</f>
        <v/>
      </c>
      <c r="U37" s="61" t="str">
        <f>IF(T37="","",IF($E37="K",IF($D37=1,LOOKUP(T37,Ausdauer!$T$4:$T$35,Ausdauer!$P$4:$P$35),IF($D37=2,LOOKUP(T37,Ausdauer!$U$4:$U$35,Ausdauer!$P$4:$P$35),LOOKUP(T37,Ausdauer!$V$4:$V$35,Ausdauer!$P$4:$P$35))),IF($D37=1,LOOKUP(T37,Ausdauer!$Q$4:$Q$35,Ausdauer!$P$4:$P$35),IF($D37=2,LOOKUP(T37,Ausdauer!$R$4:$R$35,Ausdauer!$P$4:$P$34),LOOKUP(T37,Ausdauer!$S$4:$S$35,Ausdauer!$P$4:$P$35)))))</f>
        <v/>
      </c>
      <c r="V37" s="175" t="e">
        <f>SUM(G37,I37,K37,M37,O37,Q37,S37,U37)/COUNT((G37,I37,K37,M37,O37,Q37,S37,U37))</f>
        <v>#DIV/0!</v>
      </c>
      <c r="W37" s="39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40"/>
    </row>
    <row r="38" spans="1:57" s="41" customFormat="1" ht="15" x14ac:dyDescent="0.2">
      <c r="A38" s="241">
        <f>'Rangliste Rohdaten'!B38</f>
        <v>0</v>
      </c>
      <c r="B38" s="27">
        <f>'Rangliste Rohdaten'!C38</f>
        <v>0</v>
      </c>
      <c r="C38" s="27">
        <f>'Rangliste Rohdaten'!D38</f>
        <v>0</v>
      </c>
      <c r="D38" s="64">
        <f t="shared" si="0"/>
        <v>0</v>
      </c>
      <c r="E38" s="28">
        <f>'Rangliste Rohdaten'!E38</f>
        <v>0</v>
      </c>
      <c r="F38" s="29"/>
      <c r="G38" s="61" t="str">
        <f>IF(F38="","",IF($E38="K",IF($D38=1,LOOKUP(F38,Sprint!$T$4:$T$35,Sprint!$H$4:$H$35),IF($D38=2,LOOKUP(F38,Sprint!$U$4:$U$35,Sprint!$H$4:$H$35),LOOKUP(F38,Sprint!$V$4:$V$35,Sprint!$H$4:$H$35))),IF($D38=1,LOOKUP(F38,Sprint!$Q$4:$Q$35,Sprint!$H$4:$H$35),IF($D38=2,LOOKUP(F38,Sprint!$R$4:$R$35,Sprint!$H$4:$H$35),LOOKUP(F38,Sprint!$S$4:$S$35,Sprint!$H$4:$H$35)))))</f>
        <v/>
      </c>
      <c r="H38" s="29" t="str">
        <f>IF('Rangliste Rohdaten'!H38="","",'Rangliste Rohdaten'!H38)</f>
        <v/>
      </c>
      <c r="I38" s="61" t="str">
        <f>IF(H38="","",IF($E38="K",IF($D38=1,LOOKUP(H38,Springen!$E$4:$E$35,Springen!$A$4:$A$35),IF($D38=2,LOOKUP(H38,Springen!$F$4:$F$35,Springen!$A$4:$A$35),LOOKUP(H38,Springen!$G$4:$G$35,Springen!$A$4:$A$35))),IF($D38=1,LOOKUP(H38,Springen!$B$4:$B$35,Springen!$A$4:$A$35),IF($D38=2,LOOKUP(H38,Springen!$C$4:$C$35,Springen!$A$4:$A$34),LOOKUP(H38,Springen!$D$4:$D$35,Springen!$A$4:$A$35)))))</f>
        <v/>
      </c>
      <c r="J38" s="29" t="str">
        <f>IF('Rangliste Rohdaten'!J38="","",'Rangliste Rohdaten'!J38)</f>
        <v/>
      </c>
      <c r="K38" s="61" t="str">
        <f>IF(J38="","",IF($E38="K",IF($D38=1,LOOKUP(J38,Springen!$M$4:$M$35,Springen!$A$4:$A$35),IF($D38=2,LOOKUP(J38,Springen!$N$4:$N$35,Springen!$A$4:$A$35),LOOKUP(J38,Springen!$O$4:$O$35,Springen!$A$4:$A$35))),IF($D38=1,LOOKUP(J38,Springen!$J$4:$J$35,Springen!$A$4:$A$35),IF($D38=2,LOOKUP(J38,Springen!$K$4:$K$35,Springen!$A$4:$A$34),LOOKUP(J38,Springen!$L$4:$L$35,Springen!$A$4:$A$35)))))</f>
        <v/>
      </c>
      <c r="L38" s="29" t="str">
        <f>IF('Rangliste Rohdaten'!L38="","",'Rangliste Rohdaten'!L38)</f>
        <v/>
      </c>
      <c r="M38" s="61" t="str">
        <f>IF(L38="","",IF($E38="K",IF($D38=1,LOOKUP(L38,Werfen!$E$4:$E$35,Werfen!$A$4:$A$35),IF($D38=2,LOOKUP(L38,Werfen!$F$4:$F$35,Werfen!$A$4:$A$35),LOOKUP(L38,Werfen!$G$4:$G$35,Werfen!$A$4:$A$35))),IF($D38=1,LOOKUP(L38,Werfen!$B$4:$B$35,Werfen!$A$4:$A$35),IF($D38=2,LOOKUP(L38,Werfen!$C$4:$C$35,Werfen!$A$4:$A$34),LOOKUP(L38,Werfen!$D$4:$D$35,Werfen!$A$4:$A$35)))))</f>
        <v/>
      </c>
      <c r="N38" s="29" t="str">
        <f>IF('Rangliste Rohdaten'!N38="","",'Rangliste Rohdaten'!N38)</f>
        <v/>
      </c>
      <c r="O38" s="61" t="str">
        <f>IF(N38="","",IF($E38="K",IF($D38=1,LOOKUP(N38,Werfen!$M$4:$M$35,Werfen!$A$4:$A$35),IF($D38=2,LOOKUP(N38,Werfen!$N$4:$N$35,Werfen!$A$4:$A$35),LOOKUP(N38,Werfen!$O$4:$O$35,Werfen!$A$4:$A$35))),IF($D38=1,LOOKUP(N38,Werfen!$J$4:$J$35,Werfen!$A$4:$A$35),IF($D38=2,LOOKUP(N38,Werfen!$K$4:$K$35,Werfen!$A$4:$A$34),LOOKUP(N38,Werfen!$L$4:$L$35,Werfen!$A$4:$A$35)))))</f>
        <v/>
      </c>
      <c r="P38" s="254" t="str">
        <f>IF('Rangliste Rohdaten'!P38="","",'Rangliste Rohdaten'!P38)</f>
        <v/>
      </c>
      <c r="Q38" s="61" t="str">
        <f>IF(P38="","",IF($E38="K",IF($D38=1,LOOKUP(P38,Ausdauer!$E$4:$E$35,Ausdauer!$A$4:$A$35),IF($D38=2,LOOKUP(P38,Ausdauer!$F$4:$F$35,Ausdauer!$A$4:$A$35),LOOKUP(P38,Ausdauer!$G$4:$G$35,Ausdauer!$A$4:$A$35))),IF($D38=1,LOOKUP(P38,Ausdauer!$B$4:$B$35,Ausdauer!$A$4:$A$35),IF($D38=2,LOOKUP(P38,Ausdauer!$C$4:$C$35,Ausdauer!$A$4:$A$34),LOOKUP(P38,Ausdauer!$D$4:$D$35,Ausdauer!$A$4:$A$35)))))</f>
        <v/>
      </c>
      <c r="R38" s="29" t="str">
        <f>IF('Rangliste Rohdaten'!R38="","",'Rangliste Rohdaten'!R38)</f>
        <v/>
      </c>
      <c r="S38" s="61" t="str">
        <f>IF(R38="","",IF($E38="K",IF($D38=1,LOOKUP(R38,Ausdauer!$M$4:$M$35,Ausdauer!$A$4:$A$35),IF($D38=2,LOOKUP(R38,Ausdauer!$N$4:$N$35,Ausdauer!$A$4:$A$35),LOOKUP(R38,Ausdauer!$O$4:$O$35,Ausdauer!$A$4:$A$35))),IF($D38=1,LOOKUP(R38,Ausdauer!$J$4:$J$35,Ausdauer!$A$4:$A$35),IF($D38=2,LOOKUP(R38,Ausdauer!$K$4:$K$35,Ausdauer!$A$4:$A$34),LOOKUP(R38,Ausdauer!$L$4:$L$35,Ausdauer!$A$4:$A$35)))))</f>
        <v/>
      </c>
      <c r="T38" s="29" t="str">
        <f>IF('Rangliste Rohdaten'!T38="","",'Rangliste Rohdaten'!T38)</f>
        <v/>
      </c>
      <c r="U38" s="61" t="str">
        <f>IF(T38="","",IF($E38="K",IF($D38=1,LOOKUP(T38,Ausdauer!$T$4:$T$35,Ausdauer!$P$4:$P$35),IF($D38=2,LOOKUP(T38,Ausdauer!$U$4:$U$35,Ausdauer!$P$4:$P$35),LOOKUP(T38,Ausdauer!$V$4:$V$35,Ausdauer!$P$4:$P$35))),IF($D38=1,LOOKUP(T38,Ausdauer!$Q$4:$Q$35,Ausdauer!$P$4:$P$35),IF($D38=2,LOOKUP(T38,Ausdauer!$R$4:$R$35,Ausdauer!$P$4:$P$34),LOOKUP(T38,Ausdauer!$S$4:$S$35,Ausdauer!$P$4:$P$35)))))</f>
        <v/>
      </c>
      <c r="V38" s="175" t="e">
        <f>SUM(G38,I38,K38,M38,O38,Q38,S38,U38)/COUNT((G38,I38,K38,M38,O38,Q38,S38,U38))</f>
        <v>#DIV/0!</v>
      </c>
      <c r="W38" s="39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40"/>
    </row>
    <row r="39" spans="1:57" s="41" customFormat="1" ht="15" x14ac:dyDescent="0.2">
      <c r="A39" s="241">
        <f>'Rangliste Rohdaten'!B39</f>
        <v>0</v>
      </c>
      <c r="B39" s="27">
        <f>'Rangliste Rohdaten'!C39</f>
        <v>0</v>
      </c>
      <c r="C39" s="27">
        <f>'Rangliste Rohdaten'!D39</f>
        <v>0</v>
      </c>
      <c r="D39" s="64">
        <f t="shared" si="0"/>
        <v>0</v>
      </c>
      <c r="E39" s="28">
        <f>'Rangliste Rohdaten'!E39</f>
        <v>0</v>
      </c>
      <c r="F39" s="29"/>
      <c r="G39" s="61" t="str">
        <f>IF(F39="","",IF($E39="K",IF($D39=1,LOOKUP(F39,Sprint!$T$4:$T$35,Sprint!$H$4:$H$35),IF($D39=2,LOOKUP(F39,Sprint!$U$4:$U$35,Sprint!$H$4:$H$35),LOOKUP(F39,Sprint!$V$4:$V$35,Sprint!$H$4:$H$35))),IF($D39=1,LOOKUP(F39,Sprint!$Q$4:$Q$35,Sprint!$H$4:$H$35),IF($D39=2,LOOKUP(F39,Sprint!$R$4:$R$35,Sprint!$H$4:$H$35),LOOKUP(F39,Sprint!$S$4:$S$35,Sprint!$H$4:$H$35)))))</f>
        <v/>
      </c>
      <c r="H39" s="29" t="str">
        <f>IF('Rangliste Rohdaten'!H39="","",'Rangliste Rohdaten'!H39)</f>
        <v/>
      </c>
      <c r="I39" s="61" t="str">
        <f>IF(H39="","",IF($E39="K",IF($D39=1,LOOKUP(H39,Springen!$E$4:$E$35,Springen!$A$4:$A$35),IF($D39=2,LOOKUP(H39,Springen!$F$4:$F$35,Springen!$A$4:$A$35),LOOKUP(H39,Springen!$G$4:$G$35,Springen!$A$4:$A$35))),IF($D39=1,LOOKUP(H39,Springen!$B$4:$B$35,Springen!$A$4:$A$35),IF($D39=2,LOOKUP(H39,Springen!$C$4:$C$35,Springen!$A$4:$A$34),LOOKUP(H39,Springen!$D$4:$D$35,Springen!$A$4:$A$35)))))</f>
        <v/>
      </c>
      <c r="J39" s="29" t="str">
        <f>IF('Rangliste Rohdaten'!J39="","",'Rangliste Rohdaten'!J39)</f>
        <v/>
      </c>
      <c r="K39" s="61" t="str">
        <f>IF(J39="","",IF($E39="K",IF($D39=1,LOOKUP(J39,Springen!$M$4:$M$35,Springen!$A$4:$A$35),IF($D39=2,LOOKUP(J39,Springen!$N$4:$N$35,Springen!$A$4:$A$35),LOOKUP(J39,Springen!$O$4:$O$35,Springen!$A$4:$A$35))),IF($D39=1,LOOKUP(J39,Springen!$J$4:$J$35,Springen!$A$4:$A$35),IF($D39=2,LOOKUP(J39,Springen!$K$4:$K$35,Springen!$A$4:$A$34),LOOKUP(J39,Springen!$L$4:$L$35,Springen!$A$4:$A$35)))))</f>
        <v/>
      </c>
      <c r="L39" s="29" t="str">
        <f>IF('Rangliste Rohdaten'!L39="","",'Rangliste Rohdaten'!L39)</f>
        <v/>
      </c>
      <c r="M39" s="61" t="str">
        <f>IF(L39="","",IF($E39="K",IF($D39=1,LOOKUP(L39,Werfen!$E$4:$E$35,Werfen!$A$4:$A$35),IF($D39=2,LOOKUP(L39,Werfen!$F$4:$F$35,Werfen!$A$4:$A$35),LOOKUP(L39,Werfen!$G$4:$G$35,Werfen!$A$4:$A$35))),IF($D39=1,LOOKUP(L39,Werfen!$B$4:$B$35,Werfen!$A$4:$A$35),IF($D39=2,LOOKUP(L39,Werfen!$C$4:$C$35,Werfen!$A$4:$A$34),LOOKUP(L39,Werfen!$D$4:$D$35,Werfen!$A$4:$A$35)))))</f>
        <v/>
      </c>
      <c r="N39" s="29" t="str">
        <f>IF('Rangliste Rohdaten'!N39="","",'Rangliste Rohdaten'!N39)</f>
        <v/>
      </c>
      <c r="O39" s="61" t="str">
        <f>IF(N39="","",IF($E39="K",IF($D39=1,LOOKUP(N39,Werfen!$M$4:$M$35,Werfen!$A$4:$A$35),IF($D39=2,LOOKUP(N39,Werfen!$N$4:$N$35,Werfen!$A$4:$A$35),LOOKUP(N39,Werfen!$O$4:$O$35,Werfen!$A$4:$A$35))),IF($D39=1,LOOKUP(N39,Werfen!$J$4:$J$35,Werfen!$A$4:$A$35),IF($D39=2,LOOKUP(N39,Werfen!$K$4:$K$35,Werfen!$A$4:$A$34),LOOKUP(N39,Werfen!$L$4:$L$35,Werfen!$A$4:$A$35)))))</f>
        <v/>
      </c>
      <c r="P39" s="254" t="str">
        <f>IF('Rangliste Rohdaten'!P39="","",'Rangliste Rohdaten'!P39)</f>
        <v/>
      </c>
      <c r="Q39" s="61" t="str">
        <f>IF(P39="","",IF($E39="K",IF($D39=1,LOOKUP(P39,Ausdauer!$E$4:$E$35,Ausdauer!$A$4:$A$35),IF($D39=2,LOOKUP(P39,Ausdauer!$F$4:$F$35,Ausdauer!$A$4:$A$35),LOOKUP(P39,Ausdauer!$G$4:$G$35,Ausdauer!$A$4:$A$35))),IF($D39=1,LOOKUP(P39,Ausdauer!$B$4:$B$35,Ausdauer!$A$4:$A$35),IF($D39=2,LOOKUP(P39,Ausdauer!$C$4:$C$35,Ausdauer!$A$4:$A$34),LOOKUP(P39,Ausdauer!$D$4:$D$35,Ausdauer!$A$4:$A$35)))))</f>
        <v/>
      </c>
      <c r="R39" s="29" t="str">
        <f>IF('Rangliste Rohdaten'!R39="","",'Rangliste Rohdaten'!R39)</f>
        <v/>
      </c>
      <c r="S39" s="61" t="str">
        <f>IF(R39="","",IF($E39="K",IF($D39=1,LOOKUP(R39,Ausdauer!$M$4:$M$35,Ausdauer!$A$4:$A$35),IF($D39=2,LOOKUP(R39,Ausdauer!$N$4:$N$35,Ausdauer!$A$4:$A$35),LOOKUP(R39,Ausdauer!$O$4:$O$35,Ausdauer!$A$4:$A$35))),IF($D39=1,LOOKUP(R39,Ausdauer!$J$4:$J$35,Ausdauer!$A$4:$A$35),IF($D39=2,LOOKUP(R39,Ausdauer!$K$4:$K$35,Ausdauer!$A$4:$A$34),LOOKUP(R39,Ausdauer!$L$4:$L$35,Ausdauer!$A$4:$A$35)))))</f>
        <v/>
      </c>
      <c r="T39" s="29" t="str">
        <f>IF('Rangliste Rohdaten'!T39="","",'Rangliste Rohdaten'!T39)</f>
        <v/>
      </c>
      <c r="U39" s="61" t="str">
        <f>IF(T39="","",IF($E39="K",IF($D39=1,LOOKUP(T39,Ausdauer!$T$4:$T$35,Ausdauer!$P$4:$P$35),IF($D39=2,LOOKUP(T39,Ausdauer!$U$4:$U$35,Ausdauer!$P$4:$P$35),LOOKUP(T39,Ausdauer!$V$4:$V$35,Ausdauer!$P$4:$P$35))),IF($D39=1,LOOKUP(T39,Ausdauer!$Q$4:$Q$35,Ausdauer!$P$4:$P$35),IF($D39=2,LOOKUP(T39,Ausdauer!$R$4:$R$35,Ausdauer!$P$4:$P$34),LOOKUP(T39,Ausdauer!$S$4:$S$35,Ausdauer!$P$4:$P$35)))))</f>
        <v/>
      </c>
      <c r="V39" s="175" t="e">
        <f>SUM(G39,I39,K39,M39,O39,Q39,S39,U39)/COUNT((G39,I39,K39,M39,O39,Q39,S39,U39))</f>
        <v>#DIV/0!</v>
      </c>
      <c r="W39" s="39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40"/>
    </row>
    <row r="40" spans="1:57" s="41" customFormat="1" ht="15" x14ac:dyDescent="0.2">
      <c r="A40" s="241">
        <f>'Rangliste Rohdaten'!B40</f>
        <v>0</v>
      </c>
      <c r="B40" s="27">
        <f>'Rangliste Rohdaten'!C40</f>
        <v>0</v>
      </c>
      <c r="C40" s="27">
        <f>'Rangliste Rohdaten'!D40</f>
        <v>0</v>
      </c>
      <c r="D40" s="64">
        <f t="shared" si="0"/>
        <v>0</v>
      </c>
      <c r="E40" s="28">
        <f>'Rangliste Rohdaten'!E40</f>
        <v>0</v>
      </c>
      <c r="F40" s="29"/>
      <c r="G40" s="61" t="str">
        <f>IF(F40="","",IF($E40="K",IF($D40=1,LOOKUP(F40,Sprint!$T$4:$T$35,Sprint!$H$4:$H$35),IF($D40=2,LOOKUP(F40,Sprint!$U$4:$U$35,Sprint!$H$4:$H$35),LOOKUP(F40,Sprint!$V$4:$V$35,Sprint!$H$4:$H$35))),IF($D40=1,LOOKUP(F40,Sprint!$Q$4:$Q$35,Sprint!$H$4:$H$35),IF($D40=2,LOOKUP(F40,Sprint!$R$4:$R$35,Sprint!$H$4:$H$35),LOOKUP(F40,Sprint!$S$4:$S$35,Sprint!$H$4:$H$35)))))</f>
        <v/>
      </c>
      <c r="H40" s="29" t="str">
        <f>IF('Rangliste Rohdaten'!H40="","",'Rangliste Rohdaten'!H40)</f>
        <v/>
      </c>
      <c r="I40" s="61" t="str">
        <f>IF(H40="","",IF($E40="K",IF($D40=1,LOOKUP(H40,Springen!$E$4:$E$35,Springen!$A$4:$A$35),IF($D40=2,LOOKUP(H40,Springen!$F$4:$F$35,Springen!$A$4:$A$35),LOOKUP(H40,Springen!$G$4:$G$35,Springen!$A$4:$A$35))),IF($D40=1,LOOKUP(H40,Springen!$B$4:$B$35,Springen!$A$4:$A$35),IF($D40=2,LOOKUP(H40,Springen!$C$4:$C$35,Springen!$A$4:$A$34),LOOKUP(H40,Springen!$D$4:$D$35,Springen!$A$4:$A$35)))))</f>
        <v/>
      </c>
      <c r="J40" s="29" t="str">
        <f>IF('Rangliste Rohdaten'!J40="","",'Rangliste Rohdaten'!J40)</f>
        <v/>
      </c>
      <c r="K40" s="61" t="str">
        <f>IF(J40="","",IF($E40="K",IF($D40=1,LOOKUP(J40,Springen!$M$4:$M$35,Springen!$A$4:$A$35),IF($D40=2,LOOKUP(J40,Springen!$N$4:$N$35,Springen!$A$4:$A$35),LOOKUP(J40,Springen!$O$4:$O$35,Springen!$A$4:$A$35))),IF($D40=1,LOOKUP(J40,Springen!$J$4:$J$35,Springen!$A$4:$A$35),IF($D40=2,LOOKUP(J40,Springen!$K$4:$K$35,Springen!$A$4:$A$34),LOOKUP(J40,Springen!$L$4:$L$35,Springen!$A$4:$A$35)))))</f>
        <v/>
      </c>
      <c r="L40" s="29" t="str">
        <f>IF('Rangliste Rohdaten'!L40="","",'Rangliste Rohdaten'!L40)</f>
        <v/>
      </c>
      <c r="M40" s="61" t="str">
        <f>IF(L40="","",IF($E40="K",IF($D40=1,LOOKUP(L40,Werfen!$E$4:$E$35,Werfen!$A$4:$A$35),IF($D40=2,LOOKUP(L40,Werfen!$F$4:$F$35,Werfen!$A$4:$A$35),LOOKUP(L40,Werfen!$G$4:$G$35,Werfen!$A$4:$A$35))),IF($D40=1,LOOKUP(L40,Werfen!$B$4:$B$35,Werfen!$A$4:$A$35),IF($D40=2,LOOKUP(L40,Werfen!$C$4:$C$35,Werfen!$A$4:$A$34),LOOKUP(L40,Werfen!$D$4:$D$35,Werfen!$A$4:$A$35)))))</f>
        <v/>
      </c>
      <c r="N40" s="29" t="str">
        <f>IF('Rangliste Rohdaten'!N40="","",'Rangliste Rohdaten'!N40)</f>
        <v/>
      </c>
      <c r="O40" s="61" t="str">
        <f>IF(N40="","",IF($E40="K",IF($D40=1,LOOKUP(N40,Werfen!$M$4:$M$35,Werfen!$A$4:$A$35),IF($D40=2,LOOKUP(N40,Werfen!$N$4:$N$35,Werfen!$A$4:$A$35),LOOKUP(N40,Werfen!$O$4:$O$35,Werfen!$A$4:$A$35))),IF($D40=1,LOOKUP(N40,Werfen!$J$4:$J$35,Werfen!$A$4:$A$35),IF($D40=2,LOOKUP(N40,Werfen!$K$4:$K$35,Werfen!$A$4:$A$34),LOOKUP(N40,Werfen!$L$4:$L$35,Werfen!$A$4:$A$35)))))</f>
        <v/>
      </c>
      <c r="P40" s="254" t="str">
        <f>IF('Rangliste Rohdaten'!P40="","",'Rangliste Rohdaten'!P40)</f>
        <v/>
      </c>
      <c r="Q40" s="61" t="str">
        <f>IF(P40="","",IF($E40="K",IF($D40=1,LOOKUP(P40,Ausdauer!$E$4:$E$35,Ausdauer!$A$4:$A$35),IF($D40=2,LOOKUP(P40,Ausdauer!$F$4:$F$35,Ausdauer!$A$4:$A$35),LOOKUP(P40,Ausdauer!$G$4:$G$35,Ausdauer!$A$4:$A$35))),IF($D40=1,LOOKUP(P40,Ausdauer!$B$4:$B$35,Ausdauer!$A$4:$A$35),IF($D40=2,LOOKUP(P40,Ausdauer!$C$4:$C$35,Ausdauer!$A$4:$A$34),LOOKUP(P40,Ausdauer!$D$4:$D$35,Ausdauer!$A$4:$A$35)))))</f>
        <v/>
      </c>
      <c r="R40" s="29" t="str">
        <f>IF('Rangliste Rohdaten'!R40="","",'Rangliste Rohdaten'!R40)</f>
        <v/>
      </c>
      <c r="S40" s="61" t="str">
        <f>IF(R40="","",IF($E40="K",IF($D40=1,LOOKUP(R40,Ausdauer!$M$4:$M$35,Ausdauer!$A$4:$A$35),IF($D40=2,LOOKUP(R40,Ausdauer!$N$4:$N$35,Ausdauer!$A$4:$A$35),LOOKUP(R40,Ausdauer!$O$4:$O$35,Ausdauer!$A$4:$A$35))),IF($D40=1,LOOKUP(R40,Ausdauer!$J$4:$J$35,Ausdauer!$A$4:$A$35),IF($D40=2,LOOKUP(R40,Ausdauer!$K$4:$K$35,Ausdauer!$A$4:$A$34),LOOKUP(R40,Ausdauer!$L$4:$L$35,Ausdauer!$A$4:$A$35)))))</f>
        <v/>
      </c>
      <c r="T40" s="29" t="str">
        <f>IF('Rangliste Rohdaten'!T40="","",'Rangliste Rohdaten'!T40)</f>
        <v/>
      </c>
      <c r="U40" s="61" t="str">
        <f>IF(T40="","",IF($E40="K",IF($D40=1,LOOKUP(T40,Ausdauer!$T$4:$T$35,Ausdauer!$P$4:$P$35),IF($D40=2,LOOKUP(T40,Ausdauer!$U$4:$U$35,Ausdauer!$P$4:$P$35),LOOKUP(T40,Ausdauer!$V$4:$V$35,Ausdauer!$P$4:$P$35))),IF($D40=1,LOOKUP(T40,Ausdauer!$Q$4:$Q$35,Ausdauer!$P$4:$P$35),IF($D40=2,LOOKUP(T40,Ausdauer!$R$4:$R$35,Ausdauer!$P$4:$P$34),LOOKUP(T40,Ausdauer!$S$4:$S$35,Ausdauer!$P$4:$P$35)))))</f>
        <v/>
      </c>
      <c r="V40" s="175" t="e">
        <f>SUM(G40,I40,K40,M40,O40,Q40,S40,U40)/COUNT((G40,I40,K40,M40,O40,Q40,S40,U40))</f>
        <v>#DIV/0!</v>
      </c>
      <c r="W40" s="39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40"/>
    </row>
    <row r="41" spans="1:57" s="41" customFormat="1" ht="15" x14ac:dyDescent="0.2">
      <c r="A41" s="241">
        <f>'Rangliste Rohdaten'!B41</f>
        <v>0</v>
      </c>
      <c r="B41" s="27">
        <f>'Rangliste Rohdaten'!C41</f>
        <v>0</v>
      </c>
      <c r="C41" s="27">
        <f>'Rangliste Rohdaten'!D41</f>
        <v>0</v>
      </c>
      <c r="D41" s="64">
        <f t="shared" si="0"/>
        <v>0</v>
      </c>
      <c r="E41" s="28">
        <f>'Rangliste Rohdaten'!E41</f>
        <v>0</v>
      </c>
      <c r="F41" s="29"/>
      <c r="G41" s="61" t="str">
        <f>IF(F41="","",IF($E41="K",IF($D41=1,LOOKUP(F41,Sprint!$T$4:$T$35,Sprint!$H$4:$H$35),IF($D41=2,LOOKUP(F41,Sprint!$U$4:$U$35,Sprint!$H$4:$H$35),LOOKUP(F41,Sprint!$V$4:$V$35,Sprint!$H$4:$H$35))),IF($D41=1,LOOKUP(F41,Sprint!$Q$4:$Q$35,Sprint!$H$4:$H$35),IF($D41=2,LOOKUP(F41,Sprint!$R$4:$R$35,Sprint!$H$4:$H$35),LOOKUP(F41,Sprint!$S$4:$S$35,Sprint!$H$4:$H$35)))))</f>
        <v/>
      </c>
      <c r="H41" s="29" t="str">
        <f>IF('Rangliste Rohdaten'!H41="","",'Rangliste Rohdaten'!H41)</f>
        <v/>
      </c>
      <c r="I41" s="61" t="str">
        <f>IF(H41="","",IF($E41="K",IF($D41=1,LOOKUP(H41,Springen!$E$4:$E$35,Springen!$A$4:$A$35),IF($D41=2,LOOKUP(H41,Springen!$F$4:$F$35,Springen!$A$4:$A$35),LOOKUP(H41,Springen!$G$4:$G$35,Springen!$A$4:$A$35))),IF($D41=1,LOOKUP(H41,Springen!$B$4:$B$35,Springen!$A$4:$A$35),IF($D41=2,LOOKUP(H41,Springen!$C$4:$C$35,Springen!$A$4:$A$34),LOOKUP(H41,Springen!$D$4:$D$35,Springen!$A$4:$A$35)))))</f>
        <v/>
      </c>
      <c r="J41" s="29" t="str">
        <f>IF('Rangliste Rohdaten'!J41="","",'Rangliste Rohdaten'!J41)</f>
        <v/>
      </c>
      <c r="K41" s="61" t="str">
        <f>IF(J41="","",IF($E41="K",IF($D41=1,LOOKUP(J41,Springen!$M$4:$M$35,Springen!$A$4:$A$35),IF($D41=2,LOOKUP(J41,Springen!$N$4:$N$35,Springen!$A$4:$A$35),LOOKUP(J41,Springen!$O$4:$O$35,Springen!$A$4:$A$35))),IF($D41=1,LOOKUP(J41,Springen!$J$4:$J$35,Springen!$A$4:$A$35),IF($D41=2,LOOKUP(J41,Springen!$K$4:$K$35,Springen!$A$4:$A$34),LOOKUP(J41,Springen!$L$4:$L$35,Springen!$A$4:$A$35)))))</f>
        <v/>
      </c>
      <c r="L41" s="29" t="str">
        <f>IF('Rangliste Rohdaten'!L41="","",'Rangliste Rohdaten'!L41)</f>
        <v/>
      </c>
      <c r="M41" s="61" t="str">
        <f>IF(L41="","",IF($E41="K",IF($D41=1,LOOKUP(L41,Werfen!$E$4:$E$35,Werfen!$A$4:$A$35),IF($D41=2,LOOKUP(L41,Werfen!$F$4:$F$35,Werfen!$A$4:$A$35),LOOKUP(L41,Werfen!$G$4:$G$35,Werfen!$A$4:$A$35))),IF($D41=1,LOOKUP(L41,Werfen!$B$4:$B$35,Werfen!$A$4:$A$35),IF($D41=2,LOOKUP(L41,Werfen!$C$4:$C$35,Werfen!$A$4:$A$34),LOOKUP(L41,Werfen!$D$4:$D$35,Werfen!$A$4:$A$35)))))</f>
        <v/>
      </c>
      <c r="N41" s="29" t="str">
        <f>IF('Rangliste Rohdaten'!N41="","",'Rangliste Rohdaten'!N41)</f>
        <v/>
      </c>
      <c r="O41" s="61" t="str">
        <f>IF(N41="","",IF($E41="K",IF($D41=1,LOOKUP(N41,Werfen!$M$4:$M$35,Werfen!$A$4:$A$35),IF($D41=2,LOOKUP(N41,Werfen!$N$4:$N$35,Werfen!$A$4:$A$35),LOOKUP(N41,Werfen!$O$4:$O$35,Werfen!$A$4:$A$35))),IF($D41=1,LOOKUP(N41,Werfen!$J$4:$J$35,Werfen!$A$4:$A$35),IF($D41=2,LOOKUP(N41,Werfen!$K$4:$K$35,Werfen!$A$4:$A$34),LOOKUP(N41,Werfen!$L$4:$L$35,Werfen!$A$4:$A$35)))))</f>
        <v/>
      </c>
      <c r="P41" s="254" t="str">
        <f>IF('Rangliste Rohdaten'!P41="","",'Rangliste Rohdaten'!P41)</f>
        <v/>
      </c>
      <c r="Q41" s="61" t="str">
        <f>IF(P41="","",IF($E41="K",IF($D41=1,LOOKUP(P41,Ausdauer!$E$4:$E$35,Ausdauer!$A$4:$A$35),IF($D41=2,LOOKUP(P41,Ausdauer!$F$4:$F$35,Ausdauer!$A$4:$A$35),LOOKUP(P41,Ausdauer!$G$4:$G$35,Ausdauer!$A$4:$A$35))),IF($D41=1,LOOKUP(P41,Ausdauer!$B$4:$B$35,Ausdauer!$A$4:$A$35),IF($D41=2,LOOKUP(P41,Ausdauer!$C$4:$C$35,Ausdauer!$A$4:$A$34),LOOKUP(P41,Ausdauer!$D$4:$D$35,Ausdauer!$A$4:$A$35)))))</f>
        <v/>
      </c>
      <c r="R41" s="29" t="str">
        <f>IF('Rangliste Rohdaten'!R41="","",'Rangliste Rohdaten'!R41)</f>
        <v/>
      </c>
      <c r="S41" s="61" t="str">
        <f>IF(R41="","",IF($E41="K",IF($D41=1,LOOKUP(R41,Ausdauer!$M$4:$M$35,Ausdauer!$A$4:$A$35),IF($D41=2,LOOKUP(R41,Ausdauer!$N$4:$N$35,Ausdauer!$A$4:$A$35),LOOKUP(R41,Ausdauer!$O$4:$O$35,Ausdauer!$A$4:$A$35))),IF($D41=1,LOOKUP(R41,Ausdauer!$J$4:$J$35,Ausdauer!$A$4:$A$35),IF($D41=2,LOOKUP(R41,Ausdauer!$K$4:$K$35,Ausdauer!$A$4:$A$34),LOOKUP(R41,Ausdauer!$L$4:$L$35,Ausdauer!$A$4:$A$35)))))</f>
        <v/>
      </c>
      <c r="T41" s="29" t="str">
        <f>IF('Rangliste Rohdaten'!T41="","",'Rangliste Rohdaten'!T41)</f>
        <v/>
      </c>
      <c r="U41" s="61" t="str">
        <f>IF(T41="","",IF($E41="K",IF($D41=1,LOOKUP(T41,Ausdauer!$T$4:$T$35,Ausdauer!$P$4:$P$35),IF($D41=2,LOOKUP(T41,Ausdauer!$U$4:$U$35,Ausdauer!$P$4:$P$35),LOOKUP(T41,Ausdauer!$V$4:$V$35,Ausdauer!$P$4:$P$35))),IF($D41=1,LOOKUP(T41,Ausdauer!$Q$4:$Q$35,Ausdauer!$P$4:$P$35),IF($D41=2,LOOKUP(T41,Ausdauer!$R$4:$R$35,Ausdauer!$P$4:$P$34),LOOKUP(T41,Ausdauer!$S$4:$S$35,Ausdauer!$P$4:$P$35)))))</f>
        <v/>
      </c>
      <c r="V41" s="175" t="e">
        <f>SUM(G41,I41,K41,M41,O41,Q41,S41,U41)/COUNT((G41,I41,K41,M41,O41,Q41,S41,U41))</f>
        <v>#DIV/0!</v>
      </c>
      <c r="W41" s="39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40"/>
    </row>
    <row r="42" spans="1:57" s="41" customFormat="1" ht="15" x14ac:dyDescent="0.2">
      <c r="A42" s="241">
        <f>'Rangliste Rohdaten'!B42</f>
        <v>0</v>
      </c>
      <c r="B42" s="27">
        <f>'Rangliste Rohdaten'!C42</f>
        <v>0</v>
      </c>
      <c r="C42" s="27">
        <f>'Rangliste Rohdaten'!D42</f>
        <v>0</v>
      </c>
      <c r="D42" s="64">
        <f t="shared" si="0"/>
        <v>0</v>
      </c>
      <c r="E42" s="28">
        <f>'Rangliste Rohdaten'!E42</f>
        <v>0</v>
      </c>
      <c r="F42" s="29"/>
      <c r="G42" s="61" t="str">
        <f>IF(F42="","",IF($E42="K",IF($D42=1,LOOKUP(F42,Sprint!$T$4:$T$35,Sprint!$H$4:$H$35),IF($D42=2,LOOKUP(F42,Sprint!$U$4:$U$35,Sprint!$H$4:$H$35),LOOKUP(F42,Sprint!$V$4:$V$35,Sprint!$H$4:$H$35))),IF($D42=1,LOOKUP(F42,Sprint!$Q$4:$Q$35,Sprint!$H$4:$H$35),IF($D42=2,LOOKUP(F42,Sprint!$R$4:$R$35,Sprint!$H$4:$H$35),LOOKUP(F42,Sprint!$S$4:$S$35,Sprint!$H$4:$H$35)))))</f>
        <v/>
      </c>
      <c r="H42" s="29" t="str">
        <f>IF('Rangliste Rohdaten'!H42="","",'Rangliste Rohdaten'!H42)</f>
        <v/>
      </c>
      <c r="I42" s="61" t="str">
        <f>IF(H42="","",IF($E42="K",IF($D42=1,LOOKUP(H42,Springen!$E$4:$E$35,Springen!$A$4:$A$35),IF($D42=2,LOOKUP(H42,Springen!$F$4:$F$35,Springen!$A$4:$A$35),LOOKUP(H42,Springen!$G$4:$G$35,Springen!$A$4:$A$35))),IF($D42=1,LOOKUP(H42,Springen!$B$4:$B$35,Springen!$A$4:$A$35),IF($D42=2,LOOKUP(H42,Springen!$C$4:$C$35,Springen!$A$4:$A$34),LOOKUP(H42,Springen!$D$4:$D$35,Springen!$A$4:$A$35)))))</f>
        <v/>
      </c>
      <c r="J42" s="29" t="str">
        <f>IF('Rangliste Rohdaten'!J42="","",'Rangliste Rohdaten'!J42)</f>
        <v/>
      </c>
      <c r="K42" s="61" t="str">
        <f>IF(J42="","",IF($E42="K",IF($D42=1,LOOKUP(J42,Springen!$M$4:$M$35,Springen!$A$4:$A$35),IF($D42=2,LOOKUP(J42,Springen!$N$4:$N$35,Springen!$A$4:$A$35),LOOKUP(J42,Springen!$O$4:$O$35,Springen!$A$4:$A$35))),IF($D42=1,LOOKUP(J42,Springen!$J$4:$J$35,Springen!$A$4:$A$35),IF($D42=2,LOOKUP(J42,Springen!$K$4:$K$35,Springen!$A$4:$A$34),LOOKUP(J42,Springen!$L$4:$L$35,Springen!$A$4:$A$35)))))</f>
        <v/>
      </c>
      <c r="L42" s="29" t="str">
        <f>IF('Rangliste Rohdaten'!L42="","",'Rangliste Rohdaten'!L42)</f>
        <v/>
      </c>
      <c r="M42" s="61" t="str">
        <f>IF(L42="","",IF($E42="K",IF($D42=1,LOOKUP(L42,Werfen!$E$4:$E$35,Werfen!$A$4:$A$35),IF($D42=2,LOOKUP(L42,Werfen!$F$4:$F$35,Werfen!$A$4:$A$35),LOOKUP(L42,Werfen!$G$4:$G$35,Werfen!$A$4:$A$35))),IF($D42=1,LOOKUP(L42,Werfen!$B$4:$B$35,Werfen!$A$4:$A$35),IF($D42=2,LOOKUP(L42,Werfen!$C$4:$C$35,Werfen!$A$4:$A$34),LOOKUP(L42,Werfen!$D$4:$D$35,Werfen!$A$4:$A$35)))))</f>
        <v/>
      </c>
      <c r="N42" s="29" t="str">
        <f>IF('Rangliste Rohdaten'!N42="","",'Rangliste Rohdaten'!N42)</f>
        <v/>
      </c>
      <c r="O42" s="61" t="str">
        <f>IF(N42="","",IF($E42="K",IF($D42=1,LOOKUP(N42,Werfen!$M$4:$M$35,Werfen!$A$4:$A$35),IF($D42=2,LOOKUP(N42,Werfen!$N$4:$N$35,Werfen!$A$4:$A$35),LOOKUP(N42,Werfen!$O$4:$O$35,Werfen!$A$4:$A$35))),IF($D42=1,LOOKUP(N42,Werfen!$J$4:$J$35,Werfen!$A$4:$A$35),IF($D42=2,LOOKUP(N42,Werfen!$K$4:$K$35,Werfen!$A$4:$A$34),LOOKUP(N42,Werfen!$L$4:$L$35,Werfen!$A$4:$A$35)))))</f>
        <v/>
      </c>
      <c r="P42" s="254" t="str">
        <f>IF('Rangliste Rohdaten'!P42="","",'Rangliste Rohdaten'!P42)</f>
        <v/>
      </c>
      <c r="Q42" s="61" t="str">
        <f>IF(P42="","",IF($E42="K",IF($D42=1,LOOKUP(P42,Ausdauer!$E$4:$E$35,Ausdauer!$A$4:$A$35),IF($D42=2,LOOKUP(P42,Ausdauer!$F$4:$F$35,Ausdauer!$A$4:$A$35),LOOKUP(P42,Ausdauer!$G$4:$G$35,Ausdauer!$A$4:$A$35))),IF($D42=1,LOOKUP(P42,Ausdauer!$B$4:$B$35,Ausdauer!$A$4:$A$35),IF($D42=2,LOOKUP(P42,Ausdauer!$C$4:$C$35,Ausdauer!$A$4:$A$34),LOOKUP(P42,Ausdauer!$D$4:$D$35,Ausdauer!$A$4:$A$35)))))</f>
        <v/>
      </c>
      <c r="R42" s="29" t="str">
        <f>IF('Rangliste Rohdaten'!R42="","",'Rangliste Rohdaten'!R42)</f>
        <v/>
      </c>
      <c r="S42" s="61" t="str">
        <f>IF(R42="","",IF($E42="K",IF($D42=1,LOOKUP(R42,Ausdauer!$M$4:$M$35,Ausdauer!$A$4:$A$35),IF($D42=2,LOOKUP(R42,Ausdauer!$N$4:$N$35,Ausdauer!$A$4:$A$35),LOOKUP(R42,Ausdauer!$O$4:$O$35,Ausdauer!$A$4:$A$35))),IF($D42=1,LOOKUP(R42,Ausdauer!$J$4:$J$35,Ausdauer!$A$4:$A$35),IF($D42=2,LOOKUP(R42,Ausdauer!$K$4:$K$35,Ausdauer!$A$4:$A$34),LOOKUP(R42,Ausdauer!$L$4:$L$35,Ausdauer!$A$4:$A$35)))))</f>
        <v/>
      </c>
      <c r="T42" s="29" t="str">
        <f>IF('Rangliste Rohdaten'!T42="","",'Rangliste Rohdaten'!T42)</f>
        <v/>
      </c>
      <c r="U42" s="61" t="str">
        <f>IF(T42="","",IF($E42="K",IF($D42=1,LOOKUP(T42,Ausdauer!$T$4:$T$35,Ausdauer!$P$4:$P$35),IF($D42=2,LOOKUP(T42,Ausdauer!$U$4:$U$35,Ausdauer!$P$4:$P$35),LOOKUP(T42,Ausdauer!$V$4:$V$35,Ausdauer!$P$4:$P$35))),IF($D42=1,LOOKUP(T42,Ausdauer!$Q$4:$Q$35,Ausdauer!$P$4:$P$35),IF($D42=2,LOOKUP(T42,Ausdauer!$R$4:$R$35,Ausdauer!$P$4:$P$34),LOOKUP(T42,Ausdauer!$S$4:$S$35,Ausdauer!$P$4:$P$35)))))</f>
        <v/>
      </c>
      <c r="V42" s="175" t="e">
        <f>SUM(G42,I42,K42,M42,O42,Q42,S42,U42)/COUNT((G42,I42,K42,M42,O42,Q42,S42,U42))</f>
        <v>#DIV/0!</v>
      </c>
      <c r="W42" s="39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40"/>
    </row>
    <row r="43" spans="1:57" s="41" customFormat="1" ht="15" x14ac:dyDescent="0.2">
      <c r="A43" s="241">
        <f>'Rangliste Rohdaten'!B43</f>
        <v>0</v>
      </c>
      <c r="B43" s="27">
        <f>'Rangliste Rohdaten'!C43</f>
        <v>0</v>
      </c>
      <c r="C43" s="27">
        <f>'Rangliste Rohdaten'!D43</f>
        <v>0</v>
      </c>
      <c r="D43" s="64">
        <f t="shared" si="0"/>
        <v>0</v>
      </c>
      <c r="E43" s="28">
        <f>'Rangliste Rohdaten'!E43</f>
        <v>0</v>
      </c>
      <c r="F43" s="29"/>
      <c r="G43" s="61" t="str">
        <f>IF(F43="","",IF($E43="K",IF($D43=1,LOOKUP(F43,Sprint!$T$4:$T$35,Sprint!$H$4:$H$35),IF($D43=2,LOOKUP(F43,Sprint!$U$4:$U$35,Sprint!$H$4:$H$35),LOOKUP(F43,Sprint!$V$4:$V$35,Sprint!$H$4:$H$35))),IF($D43=1,LOOKUP(F43,Sprint!$Q$4:$Q$35,Sprint!$H$4:$H$35),IF($D43=2,LOOKUP(F43,Sprint!$R$4:$R$35,Sprint!$H$4:$H$35),LOOKUP(F43,Sprint!$S$4:$S$35,Sprint!$H$4:$H$35)))))</f>
        <v/>
      </c>
      <c r="H43" s="29" t="str">
        <f>IF('Rangliste Rohdaten'!H43="","",'Rangliste Rohdaten'!H43)</f>
        <v/>
      </c>
      <c r="I43" s="61" t="str">
        <f>IF(H43="","",IF($E43="K",IF($D43=1,LOOKUP(H43,Springen!$E$4:$E$35,Springen!$A$4:$A$35),IF($D43=2,LOOKUP(H43,Springen!$F$4:$F$35,Springen!$A$4:$A$35),LOOKUP(H43,Springen!$G$4:$G$35,Springen!$A$4:$A$35))),IF($D43=1,LOOKUP(H43,Springen!$B$4:$B$35,Springen!$A$4:$A$35),IF($D43=2,LOOKUP(H43,Springen!$C$4:$C$35,Springen!$A$4:$A$34),LOOKUP(H43,Springen!$D$4:$D$35,Springen!$A$4:$A$35)))))</f>
        <v/>
      </c>
      <c r="J43" s="29" t="str">
        <f>IF('Rangliste Rohdaten'!J43="","",'Rangliste Rohdaten'!J43)</f>
        <v/>
      </c>
      <c r="K43" s="61" t="str">
        <f>IF(J43="","",IF($E43="K",IF($D43=1,LOOKUP(J43,Springen!$M$4:$M$35,Springen!$A$4:$A$35),IF($D43=2,LOOKUP(J43,Springen!$N$4:$N$35,Springen!$A$4:$A$35),LOOKUP(J43,Springen!$O$4:$O$35,Springen!$A$4:$A$35))),IF($D43=1,LOOKUP(J43,Springen!$J$4:$J$35,Springen!$A$4:$A$35),IF($D43=2,LOOKUP(J43,Springen!$K$4:$K$35,Springen!$A$4:$A$34),LOOKUP(J43,Springen!$L$4:$L$35,Springen!$A$4:$A$35)))))</f>
        <v/>
      </c>
      <c r="L43" s="29" t="str">
        <f>IF('Rangliste Rohdaten'!L43="","",'Rangliste Rohdaten'!L43)</f>
        <v/>
      </c>
      <c r="M43" s="61" t="str">
        <f>IF(L43="","",IF($E43="K",IF($D43=1,LOOKUP(L43,Werfen!$E$4:$E$35,Werfen!$A$4:$A$35),IF($D43=2,LOOKUP(L43,Werfen!$F$4:$F$35,Werfen!$A$4:$A$35),LOOKUP(L43,Werfen!$G$4:$G$35,Werfen!$A$4:$A$35))),IF($D43=1,LOOKUP(L43,Werfen!$B$4:$B$35,Werfen!$A$4:$A$35),IF($D43=2,LOOKUP(L43,Werfen!$C$4:$C$35,Werfen!$A$4:$A$34),LOOKUP(L43,Werfen!$D$4:$D$35,Werfen!$A$4:$A$35)))))</f>
        <v/>
      </c>
      <c r="N43" s="29" t="str">
        <f>IF('Rangliste Rohdaten'!N43="","",'Rangliste Rohdaten'!N43)</f>
        <v/>
      </c>
      <c r="O43" s="61" t="str">
        <f>IF(N43="","",IF($E43="K",IF($D43=1,LOOKUP(N43,Werfen!$M$4:$M$35,Werfen!$A$4:$A$35),IF($D43=2,LOOKUP(N43,Werfen!$N$4:$N$35,Werfen!$A$4:$A$35),LOOKUP(N43,Werfen!$O$4:$O$35,Werfen!$A$4:$A$35))),IF($D43=1,LOOKUP(N43,Werfen!$J$4:$J$35,Werfen!$A$4:$A$35),IF($D43=2,LOOKUP(N43,Werfen!$K$4:$K$35,Werfen!$A$4:$A$34),LOOKUP(N43,Werfen!$L$4:$L$35,Werfen!$A$4:$A$35)))))</f>
        <v/>
      </c>
      <c r="P43" s="254" t="str">
        <f>IF('Rangliste Rohdaten'!P43="","",'Rangliste Rohdaten'!P43)</f>
        <v/>
      </c>
      <c r="Q43" s="61" t="str">
        <f>IF(P43="","",IF($E43="K",IF($D43=1,LOOKUP(P43,Ausdauer!$E$4:$E$35,Ausdauer!$A$4:$A$35),IF($D43=2,LOOKUP(P43,Ausdauer!$F$4:$F$35,Ausdauer!$A$4:$A$35),LOOKUP(P43,Ausdauer!$G$4:$G$35,Ausdauer!$A$4:$A$35))),IF($D43=1,LOOKUP(P43,Ausdauer!$B$4:$B$35,Ausdauer!$A$4:$A$35),IF($D43=2,LOOKUP(P43,Ausdauer!$C$4:$C$35,Ausdauer!$A$4:$A$34),LOOKUP(P43,Ausdauer!$D$4:$D$35,Ausdauer!$A$4:$A$35)))))</f>
        <v/>
      </c>
      <c r="R43" s="29" t="str">
        <f>IF('Rangliste Rohdaten'!R43="","",'Rangliste Rohdaten'!R43)</f>
        <v/>
      </c>
      <c r="S43" s="61" t="str">
        <f>IF(R43="","",IF($E43="K",IF($D43=1,LOOKUP(R43,Ausdauer!$M$4:$M$35,Ausdauer!$A$4:$A$35),IF($D43=2,LOOKUP(R43,Ausdauer!$N$4:$N$35,Ausdauer!$A$4:$A$35),LOOKUP(R43,Ausdauer!$O$4:$O$35,Ausdauer!$A$4:$A$35))),IF($D43=1,LOOKUP(R43,Ausdauer!$J$4:$J$35,Ausdauer!$A$4:$A$35),IF($D43=2,LOOKUP(R43,Ausdauer!$K$4:$K$35,Ausdauer!$A$4:$A$34),LOOKUP(R43,Ausdauer!$L$4:$L$35,Ausdauer!$A$4:$A$35)))))</f>
        <v/>
      </c>
      <c r="T43" s="29" t="str">
        <f>IF('Rangliste Rohdaten'!T43="","",'Rangliste Rohdaten'!T43)</f>
        <v/>
      </c>
      <c r="U43" s="61" t="str">
        <f>IF(T43="","",IF($E43="K",IF($D43=1,LOOKUP(T43,Ausdauer!$T$4:$T$35,Ausdauer!$P$4:$P$35),IF($D43=2,LOOKUP(T43,Ausdauer!$U$4:$U$35,Ausdauer!$P$4:$P$35),LOOKUP(T43,Ausdauer!$V$4:$V$35,Ausdauer!$P$4:$P$35))),IF($D43=1,LOOKUP(T43,Ausdauer!$Q$4:$Q$35,Ausdauer!$P$4:$P$35),IF($D43=2,LOOKUP(T43,Ausdauer!$R$4:$R$35,Ausdauer!$P$4:$P$34),LOOKUP(T43,Ausdauer!$S$4:$S$35,Ausdauer!$P$4:$P$35)))))</f>
        <v/>
      </c>
      <c r="V43" s="175" t="e">
        <f>SUM(G43,I43,K43,M43,O43,Q43,S43,U43)/COUNT((G43,I43,K43,M43,O43,Q43,S43,U43))</f>
        <v>#DIV/0!</v>
      </c>
      <c r="W43" s="39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40"/>
    </row>
    <row r="44" spans="1:57" s="41" customFormat="1" ht="15" x14ac:dyDescent="0.2">
      <c r="A44" s="241">
        <f>'Rangliste Rohdaten'!B44</f>
        <v>0</v>
      </c>
      <c r="B44" s="27">
        <f>'Rangliste Rohdaten'!C44</f>
        <v>0</v>
      </c>
      <c r="C44" s="27">
        <f>'Rangliste Rohdaten'!D44</f>
        <v>0</v>
      </c>
      <c r="D44" s="64">
        <f t="shared" si="0"/>
        <v>0</v>
      </c>
      <c r="E44" s="28">
        <f>'Rangliste Rohdaten'!E44</f>
        <v>0</v>
      </c>
      <c r="F44" s="29"/>
      <c r="G44" s="61" t="str">
        <f>IF(F44="","",IF($E44="K",IF($D44=1,LOOKUP(F44,Sprint!$T$4:$T$35,Sprint!$H$4:$H$35),IF($D44=2,LOOKUP(F44,Sprint!$U$4:$U$35,Sprint!$H$4:$H$35),LOOKUP(F44,Sprint!$V$4:$V$35,Sprint!$H$4:$H$35))),IF($D44=1,LOOKUP(F44,Sprint!$Q$4:$Q$35,Sprint!$H$4:$H$35),IF($D44=2,LOOKUP(F44,Sprint!$R$4:$R$35,Sprint!$H$4:$H$35),LOOKUP(F44,Sprint!$S$4:$S$35,Sprint!$H$4:$H$35)))))</f>
        <v/>
      </c>
      <c r="H44" s="29" t="str">
        <f>IF('Rangliste Rohdaten'!H44="","",'Rangliste Rohdaten'!H44)</f>
        <v/>
      </c>
      <c r="I44" s="61" t="str">
        <f>IF(H44="","",IF($E44="K",IF($D44=1,LOOKUP(H44,Springen!$E$4:$E$35,Springen!$A$4:$A$35),IF($D44=2,LOOKUP(H44,Springen!$F$4:$F$35,Springen!$A$4:$A$35),LOOKUP(H44,Springen!$G$4:$G$35,Springen!$A$4:$A$35))),IF($D44=1,LOOKUP(H44,Springen!$B$4:$B$35,Springen!$A$4:$A$35),IF($D44=2,LOOKUP(H44,Springen!$C$4:$C$35,Springen!$A$4:$A$34),LOOKUP(H44,Springen!$D$4:$D$35,Springen!$A$4:$A$35)))))</f>
        <v/>
      </c>
      <c r="J44" s="29" t="str">
        <f>IF('Rangliste Rohdaten'!J44="","",'Rangliste Rohdaten'!J44)</f>
        <v/>
      </c>
      <c r="K44" s="61" t="str">
        <f>IF(J44="","",IF($E44="K",IF($D44=1,LOOKUP(J44,Springen!$M$4:$M$35,Springen!$A$4:$A$35),IF($D44=2,LOOKUP(J44,Springen!$N$4:$N$35,Springen!$A$4:$A$35),LOOKUP(J44,Springen!$O$4:$O$35,Springen!$A$4:$A$35))),IF($D44=1,LOOKUP(J44,Springen!$J$4:$J$35,Springen!$A$4:$A$35),IF($D44=2,LOOKUP(J44,Springen!$K$4:$K$35,Springen!$A$4:$A$34),LOOKUP(J44,Springen!$L$4:$L$35,Springen!$A$4:$A$35)))))</f>
        <v/>
      </c>
      <c r="L44" s="29" t="str">
        <f>IF('Rangliste Rohdaten'!L44="","",'Rangliste Rohdaten'!L44)</f>
        <v/>
      </c>
      <c r="M44" s="61" t="str">
        <f>IF(L44="","",IF($E44="K",IF($D44=1,LOOKUP(L44,Werfen!$E$4:$E$35,Werfen!$A$4:$A$35),IF($D44=2,LOOKUP(L44,Werfen!$F$4:$F$35,Werfen!$A$4:$A$35),LOOKUP(L44,Werfen!$G$4:$G$35,Werfen!$A$4:$A$35))),IF($D44=1,LOOKUP(L44,Werfen!$B$4:$B$35,Werfen!$A$4:$A$35),IF($D44=2,LOOKUP(L44,Werfen!$C$4:$C$35,Werfen!$A$4:$A$34),LOOKUP(L44,Werfen!$D$4:$D$35,Werfen!$A$4:$A$35)))))</f>
        <v/>
      </c>
      <c r="N44" s="29" t="str">
        <f>IF('Rangliste Rohdaten'!N44="","",'Rangliste Rohdaten'!N44)</f>
        <v/>
      </c>
      <c r="O44" s="61" t="str">
        <f>IF(N44="","",IF($E44="K",IF($D44=1,LOOKUP(N44,Werfen!$M$4:$M$35,Werfen!$A$4:$A$35),IF($D44=2,LOOKUP(N44,Werfen!$N$4:$N$35,Werfen!$A$4:$A$35),LOOKUP(N44,Werfen!$O$4:$O$35,Werfen!$A$4:$A$35))),IF($D44=1,LOOKUP(N44,Werfen!$J$4:$J$35,Werfen!$A$4:$A$35),IF($D44=2,LOOKUP(N44,Werfen!$K$4:$K$35,Werfen!$A$4:$A$34),LOOKUP(N44,Werfen!$L$4:$L$35,Werfen!$A$4:$A$35)))))</f>
        <v/>
      </c>
      <c r="P44" s="254" t="str">
        <f>IF('Rangliste Rohdaten'!P44="","",'Rangliste Rohdaten'!P44)</f>
        <v/>
      </c>
      <c r="Q44" s="61" t="str">
        <f>IF(P44="","",IF($E44="K",IF($D44=1,LOOKUP(P44,Ausdauer!$E$4:$E$35,Ausdauer!$A$4:$A$35),IF($D44=2,LOOKUP(P44,Ausdauer!$F$4:$F$35,Ausdauer!$A$4:$A$35),LOOKUP(P44,Ausdauer!$G$4:$G$35,Ausdauer!$A$4:$A$35))),IF($D44=1,LOOKUP(P44,Ausdauer!$B$4:$B$35,Ausdauer!$A$4:$A$35),IF($D44=2,LOOKUP(P44,Ausdauer!$C$4:$C$35,Ausdauer!$A$4:$A$34),LOOKUP(P44,Ausdauer!$D$4:$D$35,Ausdauer!$A$4:$A$35)))))</f>
        <v/>
      </c>
      <c r="R44" s="29" t="str">
        <f>IF('Rangliste Rohdaten'!R44="","",'Rangliste Rohdaten'!R44)</f>
        <v/>
      </c>
      <c r="S44" s="61" t="str">
        <f>IF(R44="","",IF($E44="K",IF($D44=1,LOOKUP(R44,Ausdauer!$M$4:$M$35,Ausdauer!$A$4:$A$35),IF($D44=2,LOOKUP(R44,Ausdauer!$N$4:$N$35,Ausdauer!$A$4:$A$35),LOOKUP(R44,Ausdauer!$O$4:$O$35,Ausdauer!$A$4:$A$35))),IF($D44=1,LOOKUP(R44,Ausdauer!$J$4:$J$35,Ausdauer!$A$4:$A$35),IF($D44=2,LOOKUP(R44,Ausdauer!$K$4:$K$35,Ausdauer!$A$4:$A$34),LOOKUP(R44,Ausdauer!$L$4:$L$35,Ausdauer!$A$4:$A$35)))))</f>
        <v/>
      </c>
      <c r="T44" s="29" t="str">
        <f>IF('Rangliste Rohdaten'!T44="","",'Rangliste Rohdaten'!T44)</f>
        <v/>
      </c>
      <c r="U44" s="61" t="str">
        <f>IF(T44="","",IF($E44="K",IF($D44=1,LOOKUP(T44,Ausdauer!$T$4:$T$35,Ausdauer!$P$4:$P$35),IF($D44=2,LOOKUP(T44,Ausdauer!$U$4:$U$35,Ausdauer!$P$4:$P$35),LOOKUP(T44,Ausdauer!$V$4:$V$35,Ausdauer!$P$4:$P$35))),IF($D44=1,LOOKUP(T44,Ausdauer!$Q$4:$Q$35,Ausdauer!$P$4:$P$35),IF($D44=2,LOOKUP(T44,Ausdauer!$R$4:$R$35,Ausdauer!$P$4:$P$34),LOOKUP(T44,Ausdauer!$S$4:$S$35,Ausdauer!$P$4:$P$35)))))</f>
        <v/>
      </c>
      <c r="V44" s="175" t="e">
        <f>SUM(G44,I44,K44,M44,O44,Q44,S44,U44)/COUNT((G44,I44,K44,M44,O44,Q44,S44,U44))</f>
        <v>#DIV/0!</v>
      </c>
      <c r="W44" s="39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40"/>
    </row>
    <row r="45" spans="1:57" s="41" customFormat="1" ht="15" x14ac:dyDescent="0.2">
      <c r="A45" s="241">
        <f>'Rangliste Rohdaten'!B45</f>
        <v>0</v>
      </c>
      <c r="B45" s="27">
        <f>'Rangliste Rohdaten'!C45</f>
        <v>0</v>
      </c>
      <c r="C45" s="27">
        <f>'Rangliste Rohdaten'!D45</f>
        <v>0</v>
      </c>
      <c r="D45" s="64">
        <f t="shared" si="0"/>
        <v>0</v>
      </c>
      <c r="E45" s="28">
        <f>'Rangliste Rohdaten'!E45</f>
        <v>0</v>
      </c>
      <c r="F45" s="29"/>
      <c r="G45" s="61" t="str">
        <f>IF(F45="","",IF($E45="K",IF($D45=1,LOOKUP(F45,Sprint!$T$4:$T$35,Sprint!$H$4:$H$35),IF($D45=2,LOOKUP(F45,Sprint!$U$4:$U$35,Sprint!$H$4:$H$35),LOOKUP(F45,Sprint!$V$4:$V$35,Sprint!$H$4:$H$35))),IF($D45=1,LOOKUP(F45,Sprint!$Q$4:$Q$35,Sprint!$H$4:$H$35),IF($D45=2,LOOKUP(F45,Sprint!$R$4:$R$35,Sprint!$H$4:$H$35),LOOKUP(F45,Sprint!$S$4:$S$35,Sprint!$H$4:$H$35)))))</f>
        <v/>
      </c>
      <c r="H45" s="29" t="str">
        <f>IF('Rangliste Rohdaten'!H45="","",'Rangliste Rohdaten'!H45)</f>
        <v/>
      </c>
      <c r="I45" s="61" t="str">
        <f>IF(H45="","",IF($E45="K",IF($D45=1,LOOKUP(H45,Springen!$E$4:$E$35,Springen!$A$4:$A$35),IF($D45=2,LOOKUP(H45,Springen!$F$4:$F$35,Springen!$A$4:$A$35),LOOKUP(H45,Springen!$G$4:$G$35,Springen!$A$4:$A$35))),IF($D45=1,LOOKUP(H45,Springen!$B$4:$B$35,Springen!$A$4:$A$35),IF($D45=2,LOOKUP(H45,Springen!$C$4:$C$35,Springen!$A$4:$A$34),LOOKUP(H45,Springen!$D$4:$D$35,Springen!$A$4:$A$35)))))</f>
        <v/>
      </c>
      <c r="J45" s="29" t="str">
        <f>IF('Rangliste Rohdaten'!J45="","",'Rangliste Rohdaten'!J45)</f>
        <v/>
      </c>
      <c r="K45" s="61" t="str">
        <f>IF(J45="","",IF($E45="K",IF($D45=1,LOOKUP(J45,Springen!$M$4:$M$35,Springen!$A$4:$A$35),IF($D45=2,LOOKUP(J45,Springen!$N$4:$N$35,Springen!$A$4:$A$35),LOOKUP(J45,Springen!$O$4:$O$35,Springen!$A$4:$A$35))),IF($D45=1,LOOKUP(J45,Springen!$J$4:$J$35,Springen!$A$4:$A$35),IF($D45=2,LOOKUP(J45,Springen!$K$4:$K$35,Springen!$A$4:$A$34),LOOKUP(J45,Springen!$L$4:$L$35,Springen!$A$4:$A$35)))))</f>
        <v/>
      </c>
      <c r="L45" s="29" t="str">
        <f>IF('Rangliste Rohdaten'!L45="","",'Rangliste Rohdaten'!L45)</f>
        <v/>
      </c>
      <c r="M45" s="61" t="str">
        <f>IF(L45="","",IF($E45="K",IF($D45=1,LOOKUP(L45,Werfen!$E$4:$E$35,Werfen!$A$4:$A$35),IF($D45=2,LOOKUP(L45,Werfen!$F$4:$F$35,Werfen!$A$4:$A$35),LOOKUP(L45,Werfen!$G$4:$G$35,Werfen!$A$4:$A$35))),IF($D45=1,LOOKUP(L45,Werfen!$B$4:$B$35,Werfen!$A$4:$A$35),IF($D45=2,LOOKUP(L45,Werfen!$C$4:$C$35,Werfen!$A$4:$A$34),LOOKUP(L45,Werfen!$D$4:$D$35,Werfen!$A$4:$A$35)))))</f>
        <v/>
      </c>
      <c r="N45" s="29" t="str">
        <f>IF('Rangliste Rohdaten'!N45="","",'Rangliste Rohdaten'!N45)</f>
        <v/>
      </c>
      <c r="O45" s="61" t="str">
        <f>IF(N45="","",IF($E45="K",IF($D45=1,LOOKUP(N45,Werfen!$M$4:$M$35,Werfen!$A$4:$A$35),IF($D45=2,LOOKUP(N45,Werfen!$N$4:$N$35,Werfen!$A$4:$A$35),LOOKUP(N45,Werfen!$O$4:$O$35,Werfen!$A$4:$A$35))),IF($D45=1,LOOKUP(N45,Werfen!$J$4:$J$35,Werfen!$A$4:$A$35),IF($D45=2,LOOKUP(N45,Werfen!$K$4:$K$35,Werfen!$A$4:$A$34),LOOKUP(N45,Werfen!$L$4:$L$35,Werfen!$A$4:$A$35)))))</f>
        <v/>
      </c>
      <c r="P45" s="254" t="str">
        <f>IF('Rangliste Rohdaten'!P45="","",'Rangliste Rohdaten'!P45)</f>
        <v/>
      </c>
      <c r="Q45" s="61" t="str">
        <f>IF(P45="","",IF($E45="K",IF($D45=1,LOOKUP(P45,Ausdauer!$E$4:$E$35,Ausdauer!$A$4:$A$35),IF($D45=2,LOOKUP(P45,Ausdauer!$F$4:$F$35,Ausdauer!$A$4:$A$35),LOOKUP(P45,Ausdauer!$G$4:$G$35,Ausdauer!$A$4:$A$35))),IF($D45=1,LOOKUP(P45,Ausdauer!$B$4:$B$35,Ausdauer!$A$4:$A$35),IF($D45=2,LOOKUP(P45,Ausdauer!$C$4:$C$35,Ausdauer!$A$4:$A$34),LOOKUP(P45,Ausdauer!$D$4:$D$35,Ausdauer!$A$4:$A$35)))))</f>
        <v/>
      </c>
      <c r="R45" s="29" t="str">
        <f>IF('Rangliste Rohdaten'!R45="","",'Rangliste Rohdaten'!R45)</f>
        <v/>
      </c>
      <c r="S45" s="61" t="str">
        <f>IF(R45="","",IF($E45="K",IF($D45=1,LOOKUP(R45,Ausdauer!$M$4:$M$35,Ausdauer!$A$4:$A$35),IF($D45=2,LOOKUP(R45,Ausdauer!$N$4:$N$35,Ausdauer!$A$4:$A$35),LOOKUP(R45,Ausdauer!$O$4:$O$35,Ausdauer!$A$4:$A$35))),IF($D45=1,LOOKUP(R45,Ausdauer!$J$4:$J$35,Ausdauer!$A$4:$A$35),IF($D45=2,LOOKUP(R45,Ausdauer!$K$4:$K$35,Ausdauer!$A$4:$A$34),LOOKUP(R45,Ausdauer!$L$4:$L$35,Ausdauer!$A$4:$A$35)))))</f>
        <v/>
      </c>
      <c r="T45" s="29" t="str">
        <f>IF('Rangliste Rohdaten'!T45="","",'Rangliste Rohdaten'!T45)</f>
        <v/>
      </c>
      <c r="U45" s="61" t="str">
        <f>IF(T45="","",IF($E45="K",IF($D45=1,LOOKUP(T45,Ausdauer!$T$4:$T$35,Ausdauer!$P$4:$P$35),IF($D45=2,LOOKUP(T45,Ausdauer!$U$4:$U$35,Ausdauer!$P$4:$P$35),LOOKUP(T45,Ausdauer!$V$4:$V$35,Ausdauer!$P$4:$P$35))),IF($D45=1,LOOKUP(T45,Ausdauer!$Q$4:$Q$35,Ausdauer!$P$4:$P$35),IF($D45=2,LOOKUP(T45,Ausdauer!$R$4:$R$35,Ausdauer!$P$4:$P$34),LOOKUP(T45,Ausdauer!$S$4:$S$35,Ausdauer!$P$4:$P$35)))))</f>
        <v/>
      </c>
      <c r="V45" s="175" t="e">
        <f>SUM(G45,I45,K45,M45,O45,Q45,S45,U45)/COUNT((G45,I45,K45,M45,O45,Q45,S45,U45))</f>
        <v>#DIV/0!</v>
      </c>
      <c r="W45" s="39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40"/>
    </row>
    <row r="46" spans="1:57" s="41" customFormat="1" ht="15" x14ac:dyDescent="0.2">
      <c r="A46" s="241">
        <f>'Rangliste Rohdaten'!B46</f>
        <v>0</v>
      </c>
      <c r="B46" s="27">
        <f>'Rangliste Rohdaten'!C46</f>
        <v>0</v>
      </c>
      <c r="C46" s="27">
        <f>'Rangliste Rohdaten'!D46</f>
        <v>0</v>
      </c>
      <c r="D46" s="64">
        <f t="shared" si="0"/>
        <v>0</v>
      </c>
      <c r="E46" s="28">
        <f>'Rangliste Rohdaten'!E46</f>
        <v>0</v>
      </c>
      <c r="F46" s="29"/>
      <c r="G46" s="61" t="str">
        <f>IF(F46="","",IF($E46="K",IF($D46=1,LOOKUP(F46,Sprint!$T$4:$T$35,Sprint!$H$4:$H$35),IF($D46=2,LOOKUP(F46,Sprint!$U$4:$U$35,Sprint!$H$4:$H$35),LOOKUP(F46,Sprint!$V$4:$V$35,Sprint!$H$4:$H$35))),IF($D46=1,LOOKUP(F46,Sprint!$Q$4:$Q$35,Sprint!$H$4:$H$35),IF($D46=2,LOOKUP(F46,Sprint!$R$4:$R$35,Sprint!$H$4:$H$35),LOOKUP(F46,Sprint!$S$4:$S$35,Sprint!$H$4:$H$35)))))</f>
        <v/>
      </c>
      <c r="H46" s="29" t="str">
        <f>IF('Rangliste Rohdaten'!H46="","",'Rangliste Rohdaten'!H46)</f>
        <v/>
      </c>
      <c r="I46" s="61" t="str">
        <f>IF(H46="","",IF($E46="K",IF($D46=1,LOOKUP(H46,Springen!$E$4:$E$35,Springen!$A$4:$A$35),IF($D46=2,LOOKUP(H46,Springen!$F$4:$F$35,Springen!$A$4:$A$35),LOOKUP(H46,Springen!$G$4:$G$35,Springen!$A$4:$A$35))),IF($D46=1,LOOKUP(H46,Springen!$B$4:$B$35,Springen!$A$4:$A$35),IF($D46=2,LOOKUP(H46,Springen!$C$4:$C$35,Springen!$A$4:$A$34),LOOKUP(H46,Springen!$D$4:$D$35,Springen!$A$4:$A$35)))))</f>
        <v/>
      </c>
      <c r="J46" s="29" t="str">
        <f>IF('Rangliste Rohdaten'!J46="","",'Rangliste Rohdaten'!J46)</f>
        <v/>
      </c>
      <c r="K46" s="61" t="str">
        <f>IF(J46="","",IF($E46="K",IF($D46=1,LOOKUP(J46,Springen!$M$4:$M$35,Springen!$A$4:$A$35),IF($D46=2,LOOKUP(J46,Springen!$N$4:$N$35,Springen!$A$4:$A$35),LOOKUP(J46,Springen!$O$4:$O$35,Springen!$A$4:$A$35))),IF($D46=1,LOOKUP(J46,Springen!$J$4:$J$35,Springen!$A$4:$A$35),IF($D46=2,LOOKUP(J46,Springen!$K$4:$K$35,Springen!$A$4:$A$34),LOOKUP(J46,Springen!$L$4:$L$35,Springen!$A$4:$A$35)))))</f>
        <v/>
      </c>
      <c r="L46" s="29" t="str">
        <f>IF('Rangliste Rohdaten'!L46="","",'Rangliste Rohdaten'!L46)</f>
        <v/>
      </c>
      <c r="M46" s="61" t="str">
        <f>IF(L46="","",IF($E46="K",IF($D46=1,LOOKUP(L46,Werfen!$E$4:$E$35,Werfen!$A$4:$A$35),IF($D46=2,LOOKUP(L46,Werfen!$F$4:$F$35,Werfen!$A$4:$A$35),LOOKUP(L46,Werfen!$G$4:$G$35,Werfen!$A$4:$A$35))),IF($D46=1,LOOKUP(L46,Werfen!$B$4:$B$35,Werfen!$A$4:$A$35),IF($D46=2,LOOKUP(L46,Werfen!$C$4:$C$35,Werfen!$A$4:$A$34),LOOKUP(L46,Werfen!$D$4:$D$35,Werfen!$A$4:$A$35)))))</f>
        <v/>
      </c>
      <c r="N46" s="29" t="str">
        <f>IF('Rangliste Rohdaten'!N46="","",'Rangliste Rohdaten'!N46)</f>
        <v/>
      </c>
      <c r="O46" s="61" t="str">
        <f>IF(N46="","",IF($E46="K",IF($D46=1,LOOKUP(N46,Werfen!$M$4:$M$35,Werfen!$A$4:$A$35),IF($D46=2,LOOKUP(N46,Werfen!$N$4:$N$35,Werfen!$A$4:$A$35),LOOKUP(N46,Werfen!$O$4:$O$35,Werfen!$A$4:$A$35))),IF($D46=1,LOOKUP(N46,Werfen!$J$4:$J$35,Werfen!$A$4:$A$35),IF($D46=2,LOOKUP(N46,Werfen!$K$4:$K$35,Werfen!$A$4:$A$34),LOOKUP(N46,Werfen!$L$4:$L$35,Werfen!$A$4:$A$35)))))</f>
        <v/>
      </c>
      <c r="P46" s="254" t="str">
        <f>IF('Rangliste Rohdaten'!P46="","",'Rangliste Rohdaten'!P46)</f>
        <v/>
      </c>
      <c r="Q46" s="61" t="str">
        <f>IF(P46="","",IF($E46="K",IF($D46=1,LOOKUP(P46,Ausdauer!$E$4:$E$35,Ausdauer!$A$4:$A$35),IF($D46=2,LOOKUP(P46,Ausdauer!$F$4:$F$35,Ausdauer!$A$4:$A$35),LOOKUP(P46,Ausdauer!$G$4:$G$35,Ausdauer!$A$4:$A$35))),IF($D46=1,LOOKUP(P46,Ausdauer!$B$4:$B$35,Ausdauer!$A$4:$A$35),IF($D46=2,LOOKUP(P46,Ausdauer!$C$4:$C$35,Ausdauer!$A$4:$A$34),LOOKUP(P46,Ausdauer!$D$4:$D$35,Ausdauer!$A$4:$A$35)))))</f>
        <v/>
      </c>
      <c r="R46" s="29" t="str">
        <f>IF('Rangliste Rohdaten'!R46="","",'Rangliste Rohdaten'!R46)</f>
        <v/>
      </c>
      <c r="S46" s="61" t="str">
        <f>IF(R46="","",IF($E46="K",IF($D46=1,LOOKUP(R46,Ausdauer!$M$4:$M$35,Ausdauer!$A$4:$A$35),IF($D46=2,LOOKUP(R46,Ausdauer!$N$4:$N$35,Ausdauer!$A$4:$A$35),LOOKUP(R46,Ausdauer!$O$4:$O$35,Ausdauer!$A$4:$A$35))),IF($D46=1,LOOKUP(R46,Ausdauer!$J$4:$J$35,Ausdauer!$A$4:$A$35),IF($D46=2,LOOKUP(R46,Ausdauer!$K$4:$K$35,Ausdauer!$A$4:$A$34),LOOKUP(R46,Ausdauer!$L$4:$L$35,Ausdauer!$A$4:$A$35)))))</f>
        <v/>
      </c>
      <c r="T46" s="29" t="str">
        <f>IF('Rangliste Rohdaten'!T46="","",'Rangliste Rohdaten'!T46)</f>
        <v/>
      </c>
      <c r="U46" s="61" t="str">
        <f>IF(T46="","",IF($E46="K",IF($D46=1,LOOKUP(T46,Ausdauer!$T$4:$T$35,Ausdauer!$P$4:$P$35),IF($D46=2,LOOKUP(T46,Ausdauer!$U$4:$U$35,Ausdauer!$P$4:$P$35),LOOKUP(T46,Ausdauer!$V$4:$V$35,Ausdauer!$P$4:$P$35))),IF($D46=1,LOOKUP(T46,Ausdauer!$Q$4:$Q$35,Ausdauer!$P$4:$P$35),IF($D46=2,LOOKUP(T46,Ausdauer!$R$4:$R$35,Ausdauer!$P$4:$P$34),LOOKUP(T46,Ausdauer!$S$4:$S$35,Ausdauer!$P$4:$P$35)))))</f>
        <v/>
      </c>
      <c r="V46" s="175" t="e">
        <f>SUM(G46,I46,K46,M46,O46,Q46,S46,U46)/COUNT((G46,I46,K46,M46,O46,Q46,S46,U46))</f>
        <v>#DIV/0!</v>
      </c>
      <c r="W46" s="39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40"/>
    </row>
    <row r="47" spans="1:57" s="41" customFormat="1" ht="15" x14ac:dyDescent="0.2">
      <c r="A47" s="241">
        <f>'Rangliste Rohdaten'!B47</f>
        <v>0</v>
      </c>
      <c r="B47" s="27">
        <f>'Rangliste Rohdaten'!C47</f>
        <v>0</v>
      </c>
      <c r="C47" s="27">
        <f>'Rangliste Rohdaten'!D47</f>
        <v>0</v>
      </c>
      <c r="D47" s="64">
        <f t="shared" si="0"/>
        <v>0</v>
      </c>
      <c r="E47" s="28">
        <f>'Rangliste Rohdaten'!E47</f>
        <v>0</v>
      </c>
      <c r="F47" s="29"/>
      <c r="G47" s="61" t="str">
        <f>IF(F47="","",IF($E47="K",IF($D47=1,LOOKUP(F47,Sprint!$T$4:$T$35,Sprint!$H$4:$H$35),IF($D47=2,LOOKUP(F47,Sprint!$U$4:$U$35,Sprint!$H$4:$H$35),LOOKUP(F47,Sprint!$V$4:$V$35,Sprint!$H$4:$H$35))),IF($D47=1,LOOKUP(F47,Sprint!$Q$4:$Q$35,Sprint!$H$4:$H$35),IF($D47=2,LOOKUP(F47,Sprint!$R$4:$R$35,Sprint!$H$4:$H$35),LOOKUP(F47,Sprint!$S$4:$S$35,Sprint!$H$4:$H$35)))))</f>
        <v/>
      </c>
      <c r="H47" s="29" t="str">
        <f>IF('Rangliste Rohdaten'!H47="","",'Rangliste Rohdaten'!H47)</f>
        <v/>
      </c>
      <c r="I47" s="61" t="str">
        <f>IF(H47="","",IF($E47="K",IF($D47=1,LOOKUP(H47,Springen!$E$4:$E$35,Springen!$A$4:$A$35),IF($D47=2,LOOKUP(H47,Springen!$F$4:$F$35,Springen!$A$4:$A$35),LOOKUP(H47,Springen!$G$4:$G$35,Springen!$A$4:$A$35))),IF($D47=1,LOOKUP(H47,Springen!$B$4:$B$35,Springen!$A$4:$A$35),IF($D47=2,LOOKUP(H47,Springen!$C$4:$C$35,Springen!$A$4:$A$34),LOOKUP(H47,Springen!$D$4:$D$35,Springen!$A$4:$A$35)))))</f>
        <v/>
      </c>
      <c r="J47" s="29" t="str">
        <f>IF('Rangliste Rohdaten'!J47="","",'Rangliste Rohdaten'!J47)</f>
        <v/>
      </c>
      <c r="K47" s="61" t="str">
        <f>IF(J47="","",IF($E47="K",IF($D47=1,LOOKUP(J47,Springen!$M$4:$M$35,Springen!$A$4:$A$35),IF($D47=2,LOOKUP(J47,Springen!$N$4:$N$35,Springen!$A$4:$A$35),LOOKUP(J47,Springen!$O$4:$O$35,Springen!$A$4:$A$35))),IF($D47=1,LOOKUP(J47,Springen!$J$4:$J$35,Springen!$A$4:$A$35),IF($D47=2,LOOKUP(J47,Springen!$K$4:$K$35,Springen!$A$4:$A$34),LOOKUP(J47,Springen!$L$4:$L$35,Springen!$A$4:$A$35)))))</f>
        <v/>
      </c>
      <c r="L47" s="29" t="str">
        <f>IF('Rangliste Rohdaten'!L47="","",'Rangliste Rohdaten'!L47)</f>
        <v/>
      </c>
      <c r="M47" s="61" t="str">
        <f>IF(L47="","",IF($E47="K",IF($D47=1,LOOKUP(L47,Werfen!$E$4:$E$35,Werfen!$A$4:$A$35),IF($D47=2,LOOKUP(L47,Werfen!$F$4:$F$35,Werfen!$A$4:$A$35),LOOKUP(L47,Werfen!$G$4:$G$35,Werfen!$A$4:$A$35))),IF($D47=1,LOOKUP(L47,Werfen!$B$4:$B$35,Werfen!$A$4:$A$35),IF($D47=2,LOOKUP(L47,Werfen!$C$4:$C$35,Werfen!$A$4:$A$34),LOOKUP(L47,Werfen!$D$4:$D$35,Werfen!$A$4:$A$35)))))</f>
        <v/>
      </c>
      <c r="N47" s="29" t="str">
        <f>IF('Rangliste Rohdaten'!N47="","",'Rangliste Rohdaten'!N47)</f>
        <v/>
      </c>
      <c r="O47" s="61" t="str">
        <f>IF(N47="","",IF($E47="K",IF($D47=1,LOOKUP(N47,Werfen!$M$4:$M$35,Werfen!$A$4:$A$35),IF($D47=2,LOOKUP(N47,Werfen!$N$4:$N$35,Werfen!$A$4:$A$35),LOOKUP(N47,Werfen!$O$4:$O$35,Werfen!$A$4:$A$35))),IF($D47=1,LOOKUP(N47,Werfen!$J$4:$J$35,Werfen!$A$4:$A$35),IF($D47=2,LOOKUP(N47,Werfen!$K$4:$K$35,Werfen!$A$4:$A$34),LOOKUP(N47,Werfen!$L$4:$L$35,Werfen!$A$4:$A$35)))))</f>
        <v/>
      </c>
      <c r="P47" s="254" t="str">
        <f>IF('Rangliste Rohdaten'!P47="","",'Rangliste Rohdaten'!P47)</f>
        <v/>
      </c>
      <c r="Q47" s="61" t="str">
        <f>IF(P47="","",IF($E47="K",IF($D47=1,LOOKUP(P47,Ausdauer!$E$4:$E$35,Ausdauer!$A$4:$A$35),IF($D47=2,LOOKUP(P47,Ausdauer!$F$4:$F$35,Ausdauer!$A$4:$A$35),LOOKUP(P47,Ausdauer!$G$4:$G$35,Ausdauer!$A$4:$A$35))),IF($D47=1,LOOKUP(P47,Ausdauer!$B$4:$B$35,Ausdauer!$A$4:$A$35),IF($D47=2,LOOKUP(P47,Ausdauer!$C$4:$C$35,Ausdauer!$A$4:$A$34),LOOKUP(P47,Ausdauer!$D$4:$D$35,Ausdauer!$A$4:$A$35)))))</f>
        <v/>
      </c>
      <c r="R47" s="29" t="str">
        <f>IF('Rangliste Rohdaten'!R47="","",'Rangliste Rohdaten'!R47)</f>
        <v/>
      </c>
      <c r="S47" s="61" t="str">
        <f>IF(R47="","",IF($E47="K",IF($D47=1,LOOKUP(R47,Ausdauer!$M$4:$M$35,Ausdauer!$A$4:$A$35),IF($D47=2,LOOKUP(R47,Ausdauer!$N$4:$N$35,Ausdauer!$A$4:$A$35),LOOKUP(R47,Ausdauer!$O$4:$O$35,Ausdauer!$A$4:$A$35))),IF($D47=1,LOOKUP(R47,Ausdauer!$J$4:$J$35,Ausdauer!$A$4:$A$35),IF($D47=2,LOOKUP(R47,Ausdauer!$K$4:$K$35,Ausdauer!$A$4:$A$34),LOOKUP(R47,Ausdauer!$L$4:$L$35,Ausdauer!$A$4:$A$35)))))</f>
        <v/>
      </c>
      <c r="T47" s="29" t="str">
        <f>IF('Rangliste Rohdaten'!T47="","",'Rangliste Rohdaten'!T47)</f>
        <v/>
      </c>
      <c r="U47" s="61" t="str">
        <f>IF(T47="","",IF($E47="K",IF($D47=1,LOOKUP(T47,Ausdauer!$T$4:$T$35,Ausdauer!$P$4:$P$35),IF($D47=2,LOOKUP(T47,Ausdauer!$U$4:$U$35,Ausdauer!$P$4:$P$35),LOOKUP(T47,Ausdauer!$V$4:$V$35,Ausdauer!$P$4:$P$35))),IF($D47=1,LOOKUP(T47,Ausdauer!$Q$4:$Q$35,Ausdauer!$P$4:$P$35),IF($D47=2,LOOKUP(T47,Ausdauer!$R$4:$R$35,Ausdauer!$P$4:$P$34),LOOKUP(T47,Ausdauer!$S$4:$S$35,Ausdauer!$P$4:$P$35)))))</f>
        <v/>
      </c>
      <c r="V47" s="175" t="e">
        <f>SUM(G47,I47,K47,M47,O47,Q47,S47,U47)/COUNT((G47,I47,K47,M47,O47,Q47,S47,U47))</f>
        <v>#DIV/0!</v>
      </c>
      <c r="W47" s="39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40"/>
    </row>
    <row r="48" spans="1:57" s="41" customFormat="1" ht="15" x14ac:dyDescent="0.2">
      <c r="A48" s="241">
        <f>'Rangliste Rohdaten'!B48</f>
        <v>0</v>
      </c>
      <c r="B48" s="27">
        <f>'Rangliste Rohdaten'!C48</f>
        <v>0</v>
      </c>
      <c r="C48" s="27">
        <f>'Rangliste Rohdaten'!D48</f>
        <v>0</v>
      </c>
      <c r="D48" s="64">
        <f t="shared" si="0"/>
        <v>0</v>
      </c>
      <c r="E48" s="28">
        <f>'Rangliste Rohdaten'!E48</f>
        <v>0</v>
      </c>
      <c r="F48" s="29"/>
      <c r="G48" s="61" t="str">
        <f>IF(F48="","",IF($E48="K",IF($D48=1,LOOKUP(F48,Sprint!$T$4:$T$35,Sprint!$H$4:$H$35),IF($D48=2,LOOKUP(F48,Sprint!$U$4:$U$35,Sprint!$H$4:$H$35),LOOKUP(F48,Sprint!$V$4:$V$35,Sprint!$H$4:$H$35))),IF($D48=1,LOOKUP(F48,Sprint!$Q$4:$Q$35,Sprint!$H$4:$H$35),IF($D48=2,LOOKUP(F48,Sprint!$R$4:$R$35,Sprint!$H$4:$H$35),LOOKUP(F48,Sprint!$S$4:$S$35,Sprint!$H$4:$H$35)))))</f>
        <v/>
      </c>
      <c r="H48" s="29" t="str">
        <f>IF('Rangliste Rohdaten'!H48="","",'Rangliste Rohdaten'!H48)</f>
        <v/>
      </c>
      <c r="I48" s="61" t="str">
        <f>IF(H48="","",IF($E48="K",IF($D48=1,LOOKUP(H48,Springen!$E$4:$E$35,Springen!$A$4:$A$35),IF($D48=2,LOOKUP(H48,Springen!$F$4:$F$35,Springen!$A$4:$A$35),LOOKUP(H48,Springen!$G$4:$G$35,Springen!$A$4:$A$35))),IF($D48=1,LOOKUP(H48,Springen!$B$4:$B$35,Springen!$A$4:$A$35),IF($D48=2,LOOKUP(H48,Springen!$C$4:$C$35,Springen!$A$4:$A$34),LOOKUP(H48,Springen!$D$4:$D$35,Springen!$A$4:$A$35)))))</f>
        <v/>
      </c>
      <c r="J48" s="29" t="str">
        <f>IF('Rangliste Rohdaten'!J48="","",'Rangliste Rohdaten'!J48)</f>
        <v/>
      </c>
      <c r="K48" s="61" t="str">
        <f>IF(J48="","",IF($E48="K",IF($D48=1,LOOKUP(J48,Springen!$M$4:$M$35,Springen!$A$4:$A$35),IF($D48=2,LOOKUP(J48,Springen!$N$4:$N$35,Springen!$A$4:$A$35),LOOKUP(J48,Springen!$O$4:$O$35,Springen!$A$4:$A$35))),IF($D48=1,LOOKUP(J48,Springen!$J$4:$J$35,Springen!$A$4:$A$35),IF($D48=2,LOOKUP(J48,Springen!$K$4:$K$35,Springen!$A$4:$A$34),LOOKUP(J48,Springen!$L$4:$L$35,Springen!$A$4:$A$35)))))</f>
        <v/>
      </c>
      <c r="L48" s="29" t="str">
        <f>IF('Rangliste Rohdaten'!L48="","",'Rangliste Rohdaten'!L48)</f>
        <v/>
      </c>
      <c r="M48" s="61" t="str">
        <f>IF(L48="","",IF($E48="K",IF($D48=1,LOOKUP(L48,Werfen!$E$4:$E$35,Werfen!$A$4:$A$35),IF($D48=2,LOOKUP(L48,Werfen!$F$4:$F$35,Werfen!$A$4:$A$35),LOOKUP(L48,Werfen!$G$4:$G$35,Werfen!$A$4:$A$35))),IF($D48=1,LOOKUP(L48,Werfen!$B$4:$B$35,Werfen!$A$4:$A$35),IF($D48=2,LOOKUP(L48,Werfen!$C$4:$C$35,Werfen!$A$4:$A$34),LOOKUP(L48,Werfen!$D$4:$D$35,Werfen!$A$4:$A$35)))))</f>
        <v/>
      </c>
      <c r="N48" s="29" t="str">
        <f>IF('Rangliste Rohdaten'!N48="","",'Rangliste Rohdaten'!N48)</f>
        <v/>
      </c>
      <c r="O48" s="61" t="str">
        <f>IF(N48="","",IF($E48="K",IF($D48=1,LOOKUP(N48,Werfen!$M$4:$M$35,Werfen!$A$4:$A$35),IF($D48=2,LOOKUP(N48,Werfen!$N$4:$N$35,Werfen!$A$4:$A$35),LOOKUP(N48,Werfen!$O$4:$O$35,Werfen!$A$4:$A$35))),IF($D48=1,LOOKUP(N48,Werfen!$J$4:$J$35,Werfen!$A$4:$A$35),IF($D48=2,LOOKUP(N48,Werfen!$K$4:$K$35,Werfen!$A$4:$A$34),LOOKUP(N48,Werfen!$L$4:$L$35,Werfen!$A$4:$A$35)))))</f>
        <v/>
      </c>
      <c r="P48" s="254" t="str">
        <f>IF('Rangliste Rohdaten'!P48="","",'Rangliste Rohdaten'!P48)</f>
        <v/>
      </c>
      <c r="Q48" s="61" t="str">
        <f>IF(P48="","",IF($E48="K",IF($D48=1,LOOKUP(P48,Ausdauer!$E$4:$E$35,Ausdauer!$A$4:$A$35),IF($D48=2,LOOKUP(P48,Ausdauer!$F$4:$F$35,Ausdauer!$A$4:$A$35),LOOKUP(P48,Ausdauer!$G$4:$G$35,Ausdauer!$A$4:$A$35))),IF($D48=1,LOOKUP(P48,Ausdauer!$B$4:$B$35,Ausdauer!$A$4:$A$35),IF($D48=2,LOOKUP(P48,Ausdauer!$C$4:$C$35,Ausdauer!$A$4:$A$34),LOOKUP(P48,Ausdauer!$D$4:$D$35,Ausdauer!$A$4:$A$35)))))</f>
        <v/>
      </c>
      <c r="R48" s="29" t="str">
        <f>IF('Rangliste Rohdaten'!R48="","",'Rangliste Rohdaten'!R48)</f>
        <v/>
      </c>
      <c r="S48" s="61" t="str">
        <f>IF(R48="","",IF($E48="K",IF($D48=1,LOOKUP(R48,Ausdauer!$M$4:$M$35,Ausdauer!$A$4:$A$35),IF($D48=2,LOOKUP(R48,Ausdauer!$N$4:$N$35,Ausdauer!$A$4:$A$35),LOOKUP(R48,Ausdauer!$O$4:$O$35,Ausdauer!$A$4:$A$35))),IF($D48=1,LOOKUP(R48,Ausdauer!$J$4:$J$35,Ausdauer!$A$4:$A$35),IF($D48=2,LOOKUP(R48,Ausdauer!$K$4:$K$35,Ausdauer!$A$4:$A$34),LOOKUP(R48,Ausdauer!$L$4:$L$35,Ausdauer!$A$4:$A$35)))))</f>
        <v/>
      </c>
      <c r="T48" s="29" t="str">
        <f>IF('Rangliste Rohdaten'!T48="","",'Rangliste Rohdaten'!T48)</f>
        <v/>
      </c>
      <c r="U48" s="61" t="str">
        <f>IF(T48="","",IF($E48="K",IF($D48=1,LOOKUP(T48,Ausdauer!$T$4:$T$35,Ausdauer!$P$4:$P$35),IF($D48=2,LOOKUP(T48,Ausdauer!$U$4:$U$35,Ausdauer!$P$4:$P$35),LOOKUP(T48,Ausdauer!$V$4:$V$35,Ausdauer!$P$4:$P$35))),IF($D48=1,LOOKUP(T48,Ausdauer!$Q$4:$Q$35,Ausdauer!$P$4:$P$35),IF($D48=2,LOOKUP(T48,Ausdauer!$R$4:$R$35,Ausdauer!$P$4:$P$34),LOOKUP(T48,Ausdauer!$S$4:$S$35,Ausdauer!$P$4:$P$35)))))</f>
        <v/>
      </c>
      <c r="V48" s="175" t="e">
        <f>SUM(G48,I48,K48,M48,O48,Q48,S48,U48)/COUNT((G48,I48,K48,M48,O48,Q48,S48,U48))</f>
        <v>#DIV/0!</v>
      </c>
      <c r="W48" s="39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40"/>
    </row>
    <row r="49" spans="1:57" s="41" customFormat="1" ht="15" x14ac:dyDescent="0.2">
      <c r="A49" s="241">
        <f>'Rangliste Rohdaten'!B49</f>
        <v>0</v>
      </c>
      <c r="B49" s="27">
        <f>'Rangliste Rohdaten'!C49</f>
        <v>0</v>
      </c>
      <c r="C49" s="27">
        <f>'Rangliste Rohdaten'!D49</f>
        <v>0</v>
      </c>
      <c r="D49" s="64">
        <f t="shared" si="0"/>
        <v>0</v>
      </c>
      <c r="E49" s="28">
        <f>'Rangliste Rohdaten'!E49</f>
        <v>0</v>
      </c>
      <c r="F49" s="29"/>
      <c r="G49" s="61" t="str">
        <f>IF(F49="","",IF($E49="K",IF($D49=1,LOOKUP(F49,Sprint!$T$4:$T$35,Sprint!$H$4:$H$35),IF($D49=2,LOOKUP(F49,Sprint!$U$4:$U$35,Sprint!$H$4:$H$35),LOOKUP(F49,Sprint!$V$4:$V$35,Sprint!$H$4:$H$35))),IF($D49=1,LOOKUP(F49,Sprint!$Q$4:$Q$35,Sprint!$H$4:$H$35),IF($D49=2,LOOKUP(F49,Sprint!$R$4:$R$35,Sprint!$H$4:$H$35),LOOKUP(F49,Sprint!$S$4:$S$35,Sprint!$H$4:$H$35)))))</f>
        <v/>
      </c>
      <c r="H49" s="29" t="str">
        <f>IF('Rangliste Rohdaten'!H49="","",'Rangliste Rohdaten'!H49)</f>
        <v/>
      </c>
      <c r="I49" s="61" t="str">
        <f>IF(H49="","",IF($E49="K",IF($D49=1,LOOKUP(H49,Springen!$E$4:$E$35,Springen!$A$4:$A$35),IF($D49=2,LOOKUP(H49,Springen!$F$4:$F$35,Springen!$A$4:$A$35),LOOKUP(H49,Springen!$G$4:$G$35,Springen!$A$4:$A$35))),IF($D49=1,LOOKUP(H49,Springen!$B$4:$B$35,Springen!$A$4:$A$35),IF($D49=2,LOOKUP(H49,Springen!$C$4:$C$35,Springen!$A$4:$A$34),LOOKUP(H49,Springen!$D$4:$D$35,Springen!$A$4:$A$35)))))</f>
        <v/>
      </c>
      <c r="J49" s="29" t="str">
        <f>IF('Rangliste Rohdaten'!J49="","",'Rangliste Rohdaten'!J49)</f>
        <v/>
      </c>
      <c r="K49" s="61" t="str">
        <f>IF(J49="","",IF($E49="K",IF($D49=1,LOOKUP(J49,Springen!$M$4:$M$35,Springen!$A$4:$A$35),IF($D49=2,LOOKUP(J49,Springen!$N$4:$N$35,Springen!$A$4:$A$35),LOOKUP(J49,Springen!$O$4:$O$35,Springen!$A$4:$A$35))),IF($D49=1,LOOKUP(J49,Springen!$J$4:$J$35,Springen!$A$4:$A$35),IF($D49=2,LOOKUP(J49,Springen!$K$4:$K$35,Springen!$A$4:$A$34),LOOKUP(J49,Springen!$L$4:$L$35,Springen!$A$4:$A$35)))))</f>
        <v/>
      </c>
      <c r="L49" s="29" t="str">
        <f>IF('Rangliste Rohdaten'!L49="","",'Rangliste Rohdaten'!L49)</f>
        <v/>
      </c>
      <c r="M49" s="61" t="str">
        <f>IF(L49="","",IF($E49="K",IF($D49=1,LOOKUP(L49,Werfen!$E$4:$E$35,Werfen!$A$4:$A$35),IF($D49=2,LOOKUP(L49,Werfen!$F$4:$F$35,Werfen!$A$4:$A$35),LOOKUP(L49,Werfen!$G$4:$G$35,Werfen!$A$4:$A$35))),IF($D49=1,LOOKUP(L49,Werfen!$B$4:$B$35,Werfen!$A$4:$A$35),IF($D49=2,LOOKUP(L49,Werfen!$C$4:$C$35,Werfen!$A$4:$A$34),LOOKUP(L49,Werfen!$D$4:$D$35,Werfen!$A$4:$A$35)))))</f>
        <v/>
      </c>
      <c r="N49" s="29" t="str">
        <f>IF('Rangliste Rohdaten'!N49="","",'Rangliste Rohdaten'!N49)</f>
        <v/>
      </c>
      <c r="O49" s="61" t="str">
        <f>IF(N49="","",IF($E49="K",IF($D49=1,LOOKUP(N49,Werfen!$M$4:$M$35,Werfen!$A$4:$A$35),IF($D49=2,LOOKUP(N49,Werfen!$N$4:$N$35,Werfen!$A$4:$A$35),LOOKUP(N49,Werfen!$O$4:$O$35,Werfen!$A$4:$A$35))),IF($D49=1,LOOKUP(N49,Werfen!$J$4:$J$35,Werfen!$A$4:$A$35),IF($D49=2,LOOKUP(N49,Werfen!$K$4:$K$35,Werfen!$A$4:$A$34),LOOKUP(N49,Werfen!$L$4:$L$35,Werfen!$A$4:$A$35)))))</f>
        <v/>
      </c>
      <c r="P49" s="254" t="str">
        <f>IF('Rangliste Rohdaten'!P49="","",'Rangliste Rohdaten'!P49)</f>
        <v/>
      </c>
      <c r="Q49" s="61" t="str">
        <f>IF(P49="","",IF($E49="K",IF($D49=1,LOOKUP(P49,Ausdauer!$E$4:$E$35,Ausdauer!$A$4:$A$35),IF($D49=2,LOOKUP(P49,Ausdauer!$F$4:$F$35,Ausdauer!$A$4:$A$35),LOOKUP(P49,Ausdauer!$G$4:$G$35,Ausdauer!$A$4:$A$35))),IF($D49=1,LOOKUP(P49,Ausdauer!$B$4:$B$35,Ausdauer!$A$4:$A$35),IF($D49=2,LOOKUP(P49,Ausdauer!$C$4:$C$35,Ausdauer!$A$4:$A$34),LOOKUP(P49,Ausdauer!$D$4:$D$35,Ausdauer!$A$4:$A$35)))))</f>
        <v/>
      </c>
      <c r="R49" s="29" t="str">
        <f>IF('Rangliste Rohdaten'!R49="","",'Rangliste Rohdaten'!R49)</f>
        <v/>
      </c>
      <c r="S49" s="61" t="str">
        <f>IF(R49="","",IF($E49="K",IF($D49=1,LOOKUP(R49,Ausdauer!$M$4:$M$35,Ausdauer!$A$4:$A$35),IF($D49=2,LOOKUP(R49,Ausdauer!$N$4:$N$35,Ausdauer!$A$4:$A$35),LOOKUP(R49,Ausdauer!$O$4:$O$35,Ausdauer!$A$4:$A$35))),IF($D49=1,LOOKUP(R49,Ausdauer!$J$4:$J$35,Ausdauer!$A$4:$A$35),IF($D49=2,LOOKUP(R49,Ausdauer!$K$4:$K$35,Ausdauer!$A$4:$A$34),LOOKUP(R49,Ausdauer!$L$4:$L$35,Ausdauer!$A$4:$A$35)))))</f>
        <v/>
      </c>
      <c r="T49" s="29" t="str">
        <f>IF('Rangliste Rohdaten'!T49="","",'Rangliste Rohdaten'!T49)</f>
        <v/>
      </c>
      <c r="U49" s="61" t="str">
        <f>IF(T49="","",IF($E49="K",IF($D49=1,LOOKUP(T49,Ausdauer!$T$4:$T$35,Ausdauer!$P$4:$P$35),IF($D49=2,LOOKUP(T49,Ausdauer!$U$4:$U$35,Ausdauer!$P$4:$P$35),LOOKUP(T49,Ausdauer!$V$4:$V$35,Ausdauer!$P$4:$P$35))),IF($D49=1,LOOKUP(T49,Ausdauer!$Q$4:$Q$35,Ausdauer!$P$4:$P$35),IF($D49=2,LOOKUP(T49,Ausdauer!$R$4:$R$35,Ausdauer!$P$4:$P$34),LOOKUP(T49,Ausdauer!$S$4:$S$35,Ausdauer!$P$4:$P$35)))))</f>
        <v/>
      </c>
      <c r="V49" s="175" t="e">
        <f>SUM(G49,I49,K49,M49,O49,Q49,S49,U49)/COUNT((G49,I49,K49,M49,O49,Q49,S49,U49))</f>
        <v>#DIV/0!</v>
      </c>
      <c r="W49" s="39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40"/>
    </row>
    <row r="50" spans="1:57" s="41" customFormat="1" ht="15" x14ac:dyDescent="0.2">
      <c r="A50" s="241">
        <f>'Rangliste Rohdaten'!B50</f>
        <v>0</v>
      </c>
      <c r="B50" s="27">
        <f>'Rangliste Rohdaten'!C50</f>
        <v>0</v>
      </c>
      <c r="C50" s="27">
        <f>'Rangliste Rohdaten'!D50</f>
        <v>0</v>
      </c>
      <c r="D50" s="64">
        <f t="shared" si="0"/>
        <v>0</v>
      </c>
      <c r="E50" s="28">
        <f>'Rangliste Rohdaten'!E50</f>
        <v>0</v>
      </c>
      <c r="F50" s="29"/>
      <c r="G50" s="61" t="str">
        <f>IF(F50="","",IF($E50="K",IF($D50=1,LOOKUP(F50,Sprint!$T$4:$T$35,Sprint!$H$4:$H$35),IF($D50=2,LOOKUP(F50,Sprint!$U$4:$U$35,Sprint!$H$4:$H$35),LOOKUP(F50,Sprint!$V$4:$V$35,Sprint!$H$4:$H$35))),IF($D50=1,LOOKUP(F50,Sprint!$Q$4:$Q$35,Sprint!$H$4:$H$35),IF($D50=2,LOOKUP(F50,Sprint!$R$4:$R$35,Sprint!$H$4:$H$35),LOOKUP(F50,Sprint!$S$4:$S$35,Sprint!$H$4:$H$35)))))</f>
        <v/>
      </c>
      <c r="H50" s="29" t="str">
        <f>IF('Rangliste Rohdaten'!H50="","",'Rangliste Rohdaten'!H50)</f>
        <v/>
      </c>
      <c r="I50" s="61" t="str">
        <f>IF(H50="","",IF($E50="K",IF($D50=1,LOOKUP(H50,Springen!$E$4:$E$35,Springen!$A$4:$A$35),IF($D50=2,LOOKUP(H50,Springen!$F$4:$F$35,Springen!$A$4:$A$35),LOOKUP(H50,Springen!$G$4:$G$35,Springen!$A$4:$A$35))),IF($D50=1,LOOKUP(H50,Springen!$B$4:$B$35,Springen!$A$4:$A$35),IF($D50=2,LOOKUP(H50,Springen!$C$4:$C$35,Springen!$A$4:$A$34),LOOKUP(H50,Springen!$D$4:$D$35,Springen!$A$4:$A$35)))))</f>
        <v/>
      </c>
      <c r="J50" s="29" t="str">
        <f>IF('Rangliste Rohdaten'!J50="","",'Rangliste Rohdaten'!J50)</f>
        <v/>
      </c>
      <c r="K50" s="61" t="str">
        <f>IF(J50="","",IF($E50="K",IF($D50=1,LOOKUP(J50,Springen!$M$4:$M$35,Springen!$A$4:$A$35),IF($D50=2,LOOKUP(J50,Springen!$N$4:$N$35,Springen!$A$4:$A$35),LOOKUP(J50,Springen!$O$4:$O$35,Springen!$A$4:$A$35))),IF($D50=1,LOOKUP(J50,Springen!$J$4:$J$35,Springen!$A$4:$A$35),IF($D50=2,LOOKUP(J50,Springen!$K$4:$K$35,Springen!$A$4:$A$34),LOOKUP(J50,Springen!$L$4:$L$35,Springen!$A$4:$A$35)))))</f>
        <v/>
      </c>
      <c r="L50" s="29" t="str">
        <f>IF('Rangliste Rohdaten'!L50="","",'Rangliste Rohdaten'!L50)</f>
        <v/>
      </c>
      <c r="M50" s="61" t="str">
        <f>IF(L50="","",IF($E50="K",IF($D50=1,LOOKUP(L50,Werfen!$E$4:$E$35,Werfen!$A$4:$A$35),IF($D50=2,LOOKUP(L50,Werfen!$F$4:$F$35,Werfen!$A$4:$A$35),LOOKUP(L50,Werfen!$G$4:$G$35,Werfen!$A$4:$A$35))),IF($D50=1,LOOKUP(L50,Werfen!$B$4:$B$35,Werfen!$A$4:$A$35),IF($D50=2,LOOKUP(L50,Werfen!$C$4:$C$35,Werfen!$A$4:$A$34),LOOKUP(L50,Werfen!$D$4:$D$35,Werfen!$A$4:$A$35)))))</f>
        <v/>
      </c>
      <c r="N50" s="29" t="str">
        <f>IF('Rangliste Rohdaten'!N50="","",'Rangliste Rohdaten'!N50)</f>
        <v/>
      </c>
      <c r="O50" s="61" t="str">
        <f>IF(N50="","",IF($E50="K",IF($D50=1,LOOKUP(N50,Werfen!$M$4:$M$35,Werfen!$A$4:$A$35),IF($D50=2,LOOKUP(N50,Werfen!$N$4:$N$35,Werfen!$A$4:$A$35),LOOKUP(N50,Werfen!$O$4:$O$35,Werfen!$A$4:$A$35))),IF($D50=1,LOOKUP(N50,Werfen!$J$4:$J$35,Werfen!$A$4:$A$35),IF($D50=2,LOOKUP(N50,Werfen!$K$4:$K$35,Werfen!$A$4:$A$34),LOOKUP(N50,Werfen!$L$4:$L$35,Werfen!$A$4:$A$35)))))</f>
        <v/>
      </c>
      <c r="P50" s="254" t="str">
        <f>IF('Rangliste Rohdaten'!P50="","",'Rangliste Rohdaten'!P50)</f>
        <v/>
      </c>
      <c r="Q50" s="61" t="str">
        <f>IF(P50="","",IF($E50="K",IF($D50=1,LOOKUP(P50,Ausdauer!$E$4:$E$35,Ausdauer!$A$4:$A$35),IF($D50=2,LOOKUP(P50,Ausdauer!$F$4:$F$35,Ausdauer!$A$4:$A$35),LOOKUP(P50,Ausdauer!$G$4:$G$35,Ausdauer!$A$4:$A$35))),IF($D50=1,LOOKUP(P50,Ausdauer!$B$4:$B$35,Ausdauer!$A$4:$A$35),IF($D50=2,LOOKUP(P50,Ausdauer!$C$4:$C$35,Ausdauer!$A$4:$A$34),LOOKUP(P50,Ausdauer!$D$4:$D$35,Ausdauer!$A$4:$A$35)))))</f>
        <v/>
      </c>
      <c r="R50" s="29" t="str">
        <f>IF('Rangliste Rohdaten'!R50="","",'Rangliste Rohdaten'!R50)</f>
        <v/>
      </c>
      <c r="S50" s="61" t="str">
        <f>IF(R50="","",IF($E50="K",IF($D50=1,LOOKUP(R50,Ausdauer!$M$4:$M$35,Ausdauer!$A$4:$A$35),IF($D50=2,LOOKUP(R50,Ausdauer!$N$4:$N$35,Ausdauer!$A$4:$A$35),LOOKUP(R50,Ausdauer!$O$4:$O$35,Ausdauer!$A$4:$A$35))),IF($D50=1,LOOKUP(R50,Ausdauer!$J$4:$J$35,Ausdauer!$A$4:$A$35),IF($D50=2,LOOKUP(R50,Ausdauer!$K$4:$K$35,Ausdauer!$A$4:$A$34),LOOKUP(R50,Ausdauer!$L$4:$L$35,Ausdauer!$A$4:$A$35)))))</f>
        <v/>
      </c>
      <c r="T50" s="29" t="str">
        <f>IF('Rangliste Rohdaten'!T50="","",'Rangliste Rohdaten'!T50)</f>
        <v/>
      </c>
      <c r="U50" s="61" t="str">
        <f>IF(T50="","",IF($E50="K",IF($D50=1,LOOKUP(T50,Ausdauer!$T$4:$T$35,Ausdauer!$P$4:$P$35),IF($D50=2,LOOKUP(T50,Ausdauer!$U$4:$U$35,Ausdauer!$P$4:$P$35),LOOKUP(T50,Ausdauer!$V$4:$V$35,Ausdauer!$P$4:$P$35))),IF($D50=1,LOOKUP(T50,Ausdauer!$Q$4:$Q$35,Ausdauer!$P$4:$P$35),IF($D50=2,LOOKUP(T50,Ausdauer!$R$4:$R$35,Ausdauer!$P$4:$P$34),LOOKUP(T50,Ausdauer!$S$4:$S$35,Ausdauer!$P$4:$P$35)))))</f>
        <v/>
      </c>
      <c r="V50" s="175" t="e">
        <f>SUM(G50,I50,K50,M50,O50,Q50,S50,U50)/COUNT((G50,I50,K50,M50,O50,Q50,S50,U50))</f>
        <v>#DIV/0!</v>
      </c>
      <c r="W50" s="39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40"/>
    </row>
    <row r="51" spans="1:57" s="41" customFormat="1" ht="15" x14ac:dyDescent="0.2">
      <c r="A51" s="241">
        <f>'Rangliste Rohdaten'!B51</f>
        <v>0</v>
      </c>
      <c r="B51" s="27">
        <f>'Rangliste Rohdaten'!C51</f>
        <v>0</v>
      </c>
      <c r="C51" s="27">
        <f>'Rangliste Rohdaten'!D51</f>
        <v>0</v>
      </c>
      <c r="D51" s="64">
        <f t="shared" si="0"/>
        <v>0</v>
      </c>
      <c r="E51" s="28">
        <f>'Rangliste Rohdaten'!E51</f>
        <v>0</v>
      </c>
      <c r="F51" s="29"/>
      <c r="G51" s="61" t="str">
        <f>IF(F51="","",IF($E51="K",IF($D51=1,LOOKUP(F51,Sprint!$T$4:$T$35,Sprint!$H$4:$H$35),IF($D51=2,LOOKUP(F51,Sprint!$U$4:$U$35,Sprint!$H$4:$H$35),LOOKUP(F51,Sprint!$V$4:$V$35,Sprint!$H$4:$H$35))),IF($D51=1,LOOKUP(F51,Sprint!$Q$4:$Q$35,Sprint!$H$4:$H$35),IF($D51=2,LOOKUP(F51,Sprint!$R$4:$R$35,Sprint!$H$4:$H$35),LOOKUP(F51,Sprint!$S$4:$S$35,Sprint!$H$4:$H$35)))))</f>
        <v/>
      </c>
      <c r="H51" s="29" t="str">
        <f>IF('Rangliste Rohdaten'!H51="","",'Rangliste Rohdaten'!H51)</f>
        <v/>
      </c>
      <c r="I51" s="61" t="str">
        <f>IF(H51="","",IF($E51="K",IF($D51=1,LOOKUP(H51,Springen!$E$4:$E$35,Springen!$A$4:$A$35),IF($D51=2,LOOKUP(H51,Springen!$F$4:$F$35,Springen!$A$4:$A$35),LOOKUP(H51,Springen!$G$4:$G$35,Springen!$A$4:$A$35))),IF($D51=1,LOOKUP(H51,Springen!$B$4:$B$35,Springen!$A$4:$A$35),IF($D51=2,LOOKUP(H51,Springen!$C$4:$C$35,Springen!$A$4:$A$34),LOOKUP(H51,Springen!$D$4:$D$35,Springen!$A$4:$A$35)))))</f>
        <v/>
      </c>
      <c r="J51" s="29" t="str">
        <f>IF('Rangliste Rohdaten'!J51="","",'Rangliste Rohdaten'!J51)</f>
        <v/>
      </c>
      <c r="K51" s="61" t="str">
        <f>IF(J51="","",IF($E51="K",IF($D51=1,LOOKUP(J51,Springen!$M$4:$M$35,Springen!$A$4:$A$35),IF($D51=2,LOOKUP(J51,Springen!$N$4:$N$35,Springen!$A$4:$A$35),LOOKUP(J51,Springen!$O$4:$O$35,Springen!$A$4:$A$35))),IF($D51=1,LOOKUP(J51,Springen!$J$4:$J$35,Springen!$A$4:$A$35),IF($D51=2,LOOKUP(J51,Springen!$K$4:$K$35,Springen!$A$4:$A$34),LOOKUP(J51,Springen!$L$4:$L$35,Springen!$A$4:$A$35)))))</f>
        <v/>
      </c>
      <c r="L51" s="29" t="str">
        <f>IF('Rangliste Rohdaten'!L51="","",'Rangliste Rohdaten'!L51)</f>
        <v/>
      </c>
      <c r="M51" s="61" t="str">
        <f>IF(L51="","",IF($E51="K",IF($D51=1,LOOKUP(L51,Werfen!$E$4:$E$35,Werfen!$A$4:$A$35),IF($D51=2,LOOKUP(L51,Werfen!$F$4:$F$35,Werfen!$A$4:$A$35),LOOKUP(L51,Werfen!$G$4:$G$35,Werfen!$A$4:$A$35))),IF($D51=1,LOOKUP(L51,Werfen!$B$4:$B$35,Werfen!$A$4:$A$35),IF($D51=2,LOOKUP(L51,Werfen!$C$4:$C$35,Werfen!$A$4:$A$34),LOOKUP(L51,Werfen!$D$4:$D$35,Werfen!$A$4:$A$35)))))</f>
        <v/>
      </c>
      <c r="N51" s="29" t="str">
        <f>IF('Rangliste Rohdaten'!N51="","",'Rangliste Rohdaten'!N51)</f>
        <v/>
      </c>
      <c r="O51" s="61" t="str">
        <f>IF(N51="","",IF($E51="K",IF($D51=1,LOOKUP(N51,Werfen!$M$4:$M$35,Werfen!$A$4:$A$35),IF($D51=2,LOOKUP(N51,Werfen!$N$4:$N$35,Werfen!$A$4:$A$35),LOOKUP(N51,Werfen!$O$4:$O$35,Werfen!$A$4:$A$35))),IF($D51=1,LOOKUP(N51,Werfen!$J$4:$J$35,Werfen!$A$4:$A$35),IF($D51=2,LOOKUP(N51,Werfen!$K$4:$K$35,Werfen!$A$4:$A$34),LOOKUP(N51,Werfen!$L$4:$L$35,Werfen!$A$4:$A$35)))))</f>
        <v/>
      </c>
      <c r="P51" s="254" t="str">
        <f>IF('Rangliste Rohdaten'!P51="","",'Rangliste Rohdaten'!P51)</f>
        <v/>
      </c>
      <c r="Q51" s="61" t="str">
        <f>IF(P51="","",IF($E51="K",IF($D51=1,LOOKUP(P51,Ausdauer!$E$4:$E$35,Ausdauer!$A$4:$A$35),IF($D51=2,LOOKUP(P51,Ausdauer!$F$4:$F$35,Ausdauer!$A$4:$A$35),LOOKUP(P51,Ausdauer!$G$4:$G$35,Ausdauer!$A$4:$A$35))),IF($D51=1,LOOKUP(P51,Ausdauer!$B$4:$B$35,Ausdauer!$A$4:$A$35),IF($D51=2,LOOKUP(P51,Ausdauer!$C$4:$C$35,Ausdauer!$A$4:$A$34),LOOKUP(P51,Ausdauer!$D$4:$D$35,Ausdauer!$A$4:$A$35)))))</f>
        <v/>
      </c>
      <c r="R51" s="29" t="str">
        <f>IF('Rangliste Rohdaten'!R51="","",'Rangliste Rohdaten'!R51)</f>
        <v/>
      </c>
      <c r="S51" s="61" t="str">
        <f>IF(R51="","",IF($E51="K",IF($D51=1,LOOKUP(R51,Ausdauer!$M$4:$M$35,Ausdauer!$A$4:$A$35),IF($D51=2,LOOKUP(R51,Ausdauer!$N$4:$N$35,Ausdauer!$A$4:$A$35),LOOKUP(R51,Ausdauer!$O$4:$O$35,Ausdauer!$A$4:$A$35))),IF($D51=1,LOOKUP(R51,Ausdauer!$J$4:$J$35,Ausdauer!$A$4:$A$35),IF($D51=2,LOOKUP(R51,Ausdauer!$K$4:$K$35,Ausdauer!$A$4:$A$34),LOOKUP(R51,Ausdauer!$L$4:$L$35,Ausdauer!$A$4:$A$35)))))</f>
        <v/>
      </c>
      <c r="T51" s="29" t="str">
        <f>IF('Rangliste Rohdaten'!T51="","",'Rangliste Rohdaten'!T51)</f>
        <v/>
      </c>
      <c r="U51" s="61" t="str">
        <f>IF(T51="","",IF($E51="K",IF($D51=1,LOOKUP(T51,Ausdauer!$T$4:$T$35,Ausdauer!$P$4:$P$35),IF($D51=2,LOOKUP(T51,Ausdauer!$U$4:$U$35,Ausdauer!$P$4:$P$35),LOOKUP(T51,Ausdauer!$V$4:$V$35,Ausdauer!$P$4:$P$35))),IF($D51=1,LOOKUP(T51,Ausdauer!$Q$4:$Q$35,Ausdauer!$P$4:$P$35),IF($D51=2,LOOKUP(T51,Ausdauer!$R$4:$R$35,Ausdauer!$P$4:$P$34),LOOKUP(T51,Ausdauer!$S$4:$S$35,Ausdauer!$P$4:$P$35)))))</f>
        <v/>
      </c>
      <c r="V51" s="175" t="e">
        <f>SUM(G51,I51,K51,M51,O51,Q51,S51,U51)/COUNT((G51,I51,K51,M51,O51,Q51,S51,U51))</f>
        <v>#DIV/0!</v>
      </c>
      <c r="W51" s="39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40"/>
    </row>
    <row r="52" spans="1:57" s="41" customFormat="1" ht="15" x14ac:dyDescent="0.2">
      <c r="A52" s="241">
        <f>'Rangliste Rohdaten'!B52</f>
        <v>0</v>
      </c>
      <c r="B52" s="27">
        <f>'Rangliste Rohdaten'!C52</f>
        <v>0</v>
      </c>
      <c r="C52" s="27">
        <f>'Rangliste Rohdaten'!D52</f>
        <v>0</v>
      </c>
      <c r="D52" s="64">
        <f t="shared" si="0"/>
        <v>0</v>
      </c>
      <c r="E52" s="28">
        <f>'Rangliste Rohdaten'!E52</f>
        <v>0</v>
      </c>
      <c r="F52" s="29"/>
      <c r="G52" s="61" t="str">
        <f>IF(F52="","",IF($E52="K",IF($D52=1,LOOKUP(F52,Sprint!$T$4:$T$35,Sprint!$H$4:$H$35),IF($D52=2,LOOKUP(F52,Sprint!$U$4:$U$35,Sprint!$H$4:$H$35),LOOKUP(F52,Sprint!$V$4:$V$35,Sprint!$H$4:$H$35))),IF($D52=1,LOOKUP(F52,Sprint!$Q$4:$Q$35,Sprint!$H$4:$H$35),IF($D52=2,LOOKUP(F52,Sprint!$R$4:$R$35,Sprint!$H$4:$H$35),LOOKUP(F52,Sprint!$S$4:$S$35,Sprint!$H$4:$H$35)))))</f>
        <v/>
      </c>
      <c r="H52" s="29" t="str">
        <f>IF('Rangliste Rohdaten'!H52="","",'Rangliste Rohdaten'!H52)</f>
        <v/>
      </c>
      <c r="I52" s="61" t="str">
        <f>IF(H52="","",IF($E52="K",IF($D52=1,LOOKUP(H52,Springen!$E$4:$E$35,Springen!$A$4:$A$35),IF($D52=2,LOOKUP(H52,Springen!$F$4:$F$35,Springen!$A$4:$A$35),LOOKUP(H52,Springen!$G$4:$G$35,Springen!$A$4:$A$35))),IF($D52=1,LOOKUP(H52,Springen!$B$4:$B$35,Springen!$A$4:$A$35),IF($D52=2,LOOKUP(H52,Springen!$C$4:$C$35,Springen!$A$4:$A$34),LOOKUP(H52,Springen!$D$4:$D$35,Springen!$A$4:$A$35)))))</f>
        <v/>
      </c>
      <c r="J52" s="29" t="str">
        <f>IF('Rangliste Rohdaten'!J52="","",'Rangliste Rohdaten'!J52)</f>
        <v/>
      </c>
      <c r="K52" s="61" t="str">
        <f>IF(J52="","",IF($E52="K",IF($D52=1,LOOKUP(J52,Springen!$M$4:$M$35,Springen!$A$4:$A$35),IF($D52=2,LOOKUP(J52,Springen!$N$4:$N$35,Springen!$A$4:$A$35),LOOKUP(J52,Springen!$O$4:$O$35,Springen!$A$4:$A$35))),IF($D52=1,LOOKUP(J52,Springen!$J$4:$J$35,Springen!$A$4:$A$35),IF($D52=2,LOOKUP(J52,Springen!$K$4:$K$35,Springen!$A$4:$A$34),LOOKUP(J52,Springen!$L$4:$L$35,Springen!$A$4:$A$35)))))</f>
        <v/>
      </c>
      <c r="L52" s="29" t="str">
        <f>IF('Rangliste Rohdaten'!L52="","",'Rangliste Rohdaten'!L52)</f>
        <v/>
      </c>
      <c r="M52" s="61" t="str">
        <f>IF(L52="","",IF($E52="K",IF($D52=1,LOOKUP(L52,Werfen!$E$4:$E$35,Werfen!$A$4:$A$35),IF($D52=2,LOOKUP(L52,Werfen!$F$4:$F$35,Werfen!$A$4:$A$35),LOOKUP(L52,Werfen!$G$4:$G$35,Werfen!$A$4:$A$35))),IF($D52=1,LOOKUP(L52,Werfen!$B$4:$B$35,Werfen!$A$4:$A$35),IF($D52=2,LOOKUP(L52,Werfen!$C$4:$C$35,Werfen!$A$4:$A$34),LOOKUP(L52,Werfen!$D$4:$D$35,Werfen!$A$4:$A$35)))))</f>
        <v/>
      </c>
      <c r="N52" s="29" t="str">
        <f>IF('Rangliste Rohdaten'!N52="","",'Rangliste Rohdaten'!N52)</f>
        <v/>
      </c>
      <c r="O52" s="61" t="str">
        <f>IF(N52="","",IF($E52="K",IF($D52=1,LOOKUP(N52,Werfen!$M$4:$M$35,Werfen!$A$4:$A$35),IF($D52=2,LOOKUP(N52,Werfen!$N$4:$N$35,Werfen!$A$4:$A$35),LOOKUP(N52,Werfen!$O$4:$O$35,Werfen!$A$4:$A$35))),IF($D52=1,LOOKUP(N52,Werfen!$J$4:$J$35,Werfen!$A$4:$A$35),IF($D52=2,LOOKUP(N52,Werfen!$K$4:$K$35,Werfen!$A$4:$A$34),LOOKUP(N52,Werfen!$L$4:$L$35,Werfen!$A$4:$A$35)))))</f>
        <v/>
      </c>
      <c r="P52" s="254" t="str">
        <f>IF('Rangliste Rohdaten'!P52="","",'Rangliste Rohdaten'!P52)</f>
        <v/>
      </c>
      <c r="Q52" s="61" t="str">
        <f>IF(P52="","",IF($E52="K",IF($D52=1,LOOKUP(P52,Ausdauer!$E$4:$E$35,Ausdauer!$A$4:$A$35),IF($D52=2,LOOKUP(P52,Ausdauer!$F$4:$F$35,Ausdauer!$A$4:$A$35),LOOKUP(P52,Ausdauer!$G$4:$G$35,Ausdauer!$A$4:$A$35))),IF($D52=1,LOOKUP(P52,Ausdauer!$B$4:$B$35,Ausdauer!$A$4:$A$35),IF($D52=2,LOOKUP(P52,Ausdauer!$C$4:$C$35,Ausdauer!$A$4:$A$34),LOOKUP(P52,Ausdauer!$D$4:$D$35,Ausdauer!$A$4:$A$35)))))</f>
        <v/>
      </c>
      <c r="R52" s="29" t="str">
        <f>IF('Rangliste Rohdaten'!R52="","",'Rangliste Rohdaten'!R52)</f>
        <v/>
      </c>
      <c r="S52" s="61" t="str">
        <f>IF(R52="","",IF($E52="K",IF($D52=1,LOOKUP(R52,Ausdauer!$M$4:$M$35,Ausdauer!$A$4:$A$35),IF($D52=2,LOOKUP(R52,Ausdauer!$N$4:$N$35,Ausdauer!$A$4:$A$35),LOOKUP(R52,Ausdauer!$O$4:$O$35,Ausdauer!$A$4:$A$35))),IF($D52=1,LOOKUP(R52,Ausdauer!$J$4:$J$35,Ausdauer!$A$4:$A$35),IF($D52=2,LOOKUP(R52,Ausdauer!$K$4:$K$35,Ausdauer!$A$4:$A$34),LOOKUP(R52,Ausdauer!$L$4:$L$35,Ausdauer!$A$4:$A$35)))))</f>
        <v/>
      </c>
      <c r="T52" s="29" t="str">
        <f>IF('Rangliste Rohdaten'!T52="","",'Rangliste Rohdaten'!T52)</f>
        <v/>
      </c>
      <c r="U52" s="61" t="str">
        <f>IF(T52="","",IF($E52="K",IF($D52=1,LOOKUP(T52,Ausdauer!$T$4:$T$35,Ausdauer!$P$4:$P$35),IF($D52=2,LOOKUP(T52,Ausdauer!$U$4:$U$35,Ausdauer!$P$4:$P$35),LOOKUP(T52,Ausdauer!$V$4:$V$35,Ausdauer!$P$4:$P$35))),IF($D52=1,LOOKUP(T52,Ausdauer!$Q$4:$Q$35,Ausdauer!$P$4:$P$35),IF($D52=2,LOOKUP(T52,Ausdauer!$R$4:$R$35,Ausdauer!$P$4:$P$34),LOOKUP(T52,Ausdauer!$S$4:$S$35,Ausdauer!$P$4:$P$35)))))</f>
        <v/>
      </c>
      <c r="V52" s="175" t="e">
        <f>SUM(G52,I52,K52,M52,O52,Q52,S52,U52)/COUNT((G52,I52,K52,M52,O52,Q52,S52,U52))</f>
        <v>#DIV/0!</v>
      </c>
      <c r="W52" s="39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40"/>
    </row>
    <row r="53" spans="1:57" s="41" customFormat="1" ht="15" x14ac:dyDescent="0.2">
      <c r="A53" s="241">
        <f>'Rangliste Rohdaten'!B53</f>
        <v>0</v>
      </c>
      <c r="B53" s="27">
        <f>'Rangliste Rohdaten'!C53</f>
        <v>0</v>
      </c>
      <c r="C53" s="27">
        <f>'Rangliste Rohdaten'!D53</f>
        <v>0</v>
      </c>
      <c r="D53" s="64">
        <f t="shared" si="0"/>
        <v>0</v>
      </c>
      <c r="E53" s="28">
        <f>'Rangliste Rohdaten'!E53</f>
        <v>0</v>
      </c>
      <c r="F53" s="29"/>
      <c r="G53" s="61" t="str">
        <f>IF(F53="","",IF($E53="K",IF($D53=1,LOOKUP(F53,Sprint!$T$4:$T$35,Sprint!$H$4:$H$35),IF($D53=2,LOOKUP(F53,Sprint!$U$4:$U$35,Sprint!$H$4:$H$35),LOOKUP(F53,Sprint!$V$4:$V$35,Sprint!$H$4:$H$35))),IF($D53=1,LOOKUP(F53,Sprint!$Q$4:$Q$35,Sprint!$H$4:$H$35),IF($D53=2,LOOKUP(F53,Sprint!$R$4:$R$35,Sprint!$H$4:$H$35),LOOKUP(F53,Sprint!$S$4:$S$35,Sprint!$H$4:$H$35)))))</f>
        <v/>
      </c>
      <c r="H53" s="29" t="str">
        <f>IF('Rangliste Rohdaten'!H53="","",'Rangliste Rohdaten'!H53)</f>
        <v/>
      </c>
      <c r="I53" s="61" t="str">
        <f>IF(H53="","",IF($E53="K",IF($D53=1,LOOKUP(H53,Springen!$E$4:$E$35,Springen!$A$4:$A$35),IF($D53=2,LOOKUP(H53,Springen!$F$4:$F$35,Springen!$A$4:$A$35),LOOKUP(H53,Springen!$G$4:$G$35,Springen!$A$4:$A$35))),IF($D53=1,LOOKUP(H53,Springen!$B$4:$B$35,Springen!$A$4:$A$35),IF($D53=2,LOOKUP(H53,Springen!$C$4:$C$35,Springen!$A$4:$A$34),LOOKUP(H53,Springen!$D$4:$D$35,Springen!$A$4:$A$35)))))</f>
        <v/>
      </c>
      <c r="J53" s="29" t="str">
        <f>IF('Rangliste Rohdaten'!J53="","",'Rangliste Rohdaten'!J53)</f>
        <v/>
      </c>
      <c r="K53" s="61" t="str">
        <f>IF(J53="","",IF($E53="K",IF($D53=1,LOOKUP(J53,Springen!$M$4:$M$35,Springen!$A$4:$A$35),IF($D53=2,LOOKUP(J53,Springen!$N$4:$N$35,Springen!$A$4:$A$35),LOOKUP(J53,Springen!$O$4:$O$35,Springen!$A$4:$A$35))),IF($D53=1,LOOKUP(J53,Springen!$J$4:$J$35,Springen!$A$4:$A$35),IF($D53=2,LOOKUP(J53,Springen!$K$4:$K$35,Springen!$A$4:$A$34),LOOKUP(J53,Springen!$L$4:$L$35,Springen!$A$4:$A$35)))))</f>
        <v/>
      </c>
      <c r="L53" s="29" t="str">
        <f>IF('Rangliste Rohdaten'!L53="","",'Rangliste Rohdaten'!L53)</f>
        <v/>
      </c>
      <c r="M53" s="61" t="str">
        <f>IF(L53="","",IF($E53="K",IF($D53=1,LOOKUP(L53,Werfen!$E$4:$E$35,Werfen!$A$4:$A$35),IF($D53=2,LOOKUP(L53,Werfen!$F$4:$F$35,Werfen!$A$4:$A$35),LOOKUP(L53,Werfen!$G$4:$G$35,Werfen!$A$4:$A$35))),IF($D53=1,LOOKUP(L53,Werfen!$B$4:$B$35,Werfen!$A$4:$A$35),IF($D53=2,LOOKUP(L53,Werfen!$C$4:$C$35,Werfen!$A$4:$A$34),LOOKUP(L53,Werfen!$D$4:$D$35,Werfen!$A$4:$A$35)))))</f>
        <v/>
      </c>
      <c r="N53" s="29" t="str">
        <f>IF('Rangliste Rohdaten'!N53="","",'Rangliste Rohdaten'!N53)</f>
        <v/>
      </c>
      <c r="O53" s="61" t="str">
        <f>IF(N53="","",IF($E53="K",IF($D53=1,LOOKUP(N53,Werfen!$M$4:$M$35,Werfen!$A$4:$A$35),IF($D53=2,LOOKUP(N53,Werfen!$N$4:$N$35,Werfen!$A$4:$A$35),LOOKUP(N53,Werfen!$O$4:$O$35,Werfen!$A$4:$A$35))),IF($D53=1,LOOKUP(N53,Werfen!$J$4:$J$35,Werfen!$A$4:$A$35),IF($D53=2,LOOKUP(N53,Werfen!$K$4:$K$35,Werfen!$A$4:$A$34),LOOKUP(N53,Werfen!$L$4:$L$35,Werfen!$A$4:$A$35)))))</f>
        <v/>
      </c>
      <c r="P53" s="254" t="str">
        <f>IF('Rangliste Rohdaten'!P53="","",'Rangliste Rohdaten'!P53)</f>
        <v/>
      </c>
      <c r="Q53" s="61" t="str">
        <f>IF(P53="","",IF($E53="K",IF($D53=1,LOOKUP(P53,Ausdauer!$E$4:$E$35,Ausdauer!$A$4:$A$35),IF($D53=2,LOOKUP(P53,Ausdauer!$F$4:$F$35,Ausdauer!$A$4:$A$35),LOOKUP(P53,Ausdauer!$G$4:$G$35,Ausdauer!$A$4:$A$35))),IF($D53=1,LOOKUP(P53,Ausdauer!$B$4:$B$35,Ausdauer!$A$4:$A$35),IF($D53=2,LOOKUP(P53,Ausdauer!$C$4:$C$35,Ausdauer!$A$4:$A$34),LOOKUP(P53,Ausdauer!$D$4:$D$35,Ausdauer!$A$4:$A$35)))))</f>
        <v/>
      </c>
      <c r="R53" s="29" t="str">
        <f>IF('Rangliste Rohdaten'!R53="","",'Rangliste Rohdaten'!R53)</f>
        <v/>
      </c>
      <c r="S53" s="61" t="str">
        <f>IF(R53="","",IF($E53="K",IF($D53=1,LOOKUP(R53,Ausdauer!$M$4:$M$35,Ausdauer!$A$4:$A$35),IF($D53=2,LOOKUP(R53,Ausdauer!$N$4:$N$35,Ausdauer!$A$4:$A$35),LOOKUP(R53,Ausdauer!$O$4:$O$35,Ausdauer!$A$4:$A$35))),IF($D53=1,LOOKUP(R53,Ausdauer!$J$4:$J$35,Ausdauer!$A$4:$A$35),IF($D53=2,LOOKUP(R53,Ausdauer!$K$4:$K$35,Ausdauer!$A$4:$A$34),LOOKUP(R53,Ausdauer!$L$4:$L$35,Ausdauer!$A$4:$A$35)))))</f>
        <v/>
      </c>
      <c r="T53" s="29" t="str">
        <f>IF('Rangliste Rohdaten'!T53="","",'Rangliste Rohdaten'!T53)</f>
        <v/>
      </c>
      <c r="U53" s="61" t="str">
        <f>IF(T53="","",IF($E53="K",IF($D53=1,LOOKUP(T53,Ausdauer!$T$4:$T$35,Ausdauer!$P$4:$P$35),IF($D53=2,LOOKUP(T53,Ausdauer!$U$4:$U$35,Ausdauer!$P$4:$P$35),LOOKUP(T53,Ausdauer!$V$4:$V$35,Ausdauer!$P$4:$P$35))),IF($D53=1,LOOKUP(T53,Ausdauer!$Q$4:$Q$35,Ausdauer!$P$4:$P$35),IF($D53=2,LOOKUP(T53,Ausdauer!$R$4:$R$35,Ausdauer!$P$4:$P$34),LOOKUP(T53,Ausdauer!$S$4:$S$35,Ausdauer!$P$4:$P$35)))))</f>
        <v/>
      </c>
      <c r="V53" s="175" t="e">
        <f>SUM(G53,I53,K53,M53,O53,Q53,S53,U53)/COUNT((G53,I53,K53,M53,O53,Q53,S53,U53))</f>
        <v>#DIV/0!</v>
      </c>
      <c r="W53" s="39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40"/>
    </row>
    <row r="54" spans="1:57" s="41" customFormat="1" ht="15" x14ac:dyDescent="0.2">
      <c r="A54" s="241">
        <f>'Rangliste Rohdaten'!B54</f>
        <v>0</v>
      </c>
      <c r="B54" s="27">
        <f>'Rangliste Rohdaten'!C54</f>
        <v>0</v>
      </c>
      <c r="C54" s="27">
        <f>'Rangliste Rohdaten'!D54</f>
        <v>0</v>
      </c>
      <c r="D54" s="64">
        <f t="shared" si="0"/>
        <v>0</v>
      </c>
      <c r="E54" s="28">
        <f>'Rangliste Rohdaten'!E54</f>
        <v>0</v>
      </c>
      <c r="F54" s="29"/>
      <c r="G54" s="61" t="str">
        <f>IF(F54="","",IF($E54="K",IF($D54=1,LOOKUP(F54,Sprint!$T$4:$T$35,Sprint!$H$4:$H$35),IF($D54=2,LOOKUP(F54,Sprint!$U$4:$U$35,Sprint!$H$4:$H$35),LOOKUP(F54,Sprint!$V$4:$V$35,Sprint!$H$4:$H$35))),IF($D54=1,LOOKUP(F54,Sprint!$Q$4:$Q$35,Sprint!$H$4:$H$35),IF($D54=2,LOOKUP(F54,Sprint!$R$4:$R$35,Sprint!$H$4:$H$35),LOOKUP(F54,Sprint!$S$4:$S$35,Sprint!$H$4:$H$35)))))</f>
        <v/>
      </c>
      <c r="H54" s="29" t="str">
        <f>IF('Rangliste Rohdaten'!H54="","",'Rangliste Rohdaten'!H54)</f>
        <v/>
      </c>
      <c r="I54" s="61" t="str">
        <f>IF(H54="","",IF($E54="K",IF($D54=1,LOOKUP(H54,Springen!$E$4:$E$35,Springen!$A$4:$A$35),IF($D54=2,LOOKUP(H54,Springen!$F$4:$F$35,Springen!$A$4:$A$35),LOOKUP(H54,Springen!$G$4:$G$35,Springen!$A$4:$A$35))),IF($D54=1,LOOKUP(H54,Springen!$B$4:$B$35,Springen!$A$4:$A$35),IF($D54=2,LOOKUP(H54,Springen!$C$4:$C$35,Springen!$A$4:$A$34),LOOKUP(H54,Springen!$D$4:$D$35,Springen!$A$4:$A$35)))))</f>
        <v/>
      </c>
      <c r="J54" s="29" t="str">
        <f>IF('Rangliste Rohdaten'!J54="","",'Rangliste Rohdaten'!J54)</f>
        <v/>
      </c>
      <c r="K54" s="61" t="str">
        <f>IF(J54="","",IF($E54="K",IF($D54=1,LOOKUP(J54,Springen!$M$4:$M$35,Springen!$A$4:$A$35),IF($D54=2,LOOKUP(J54,Springen!$N$4:$N$35,Springen!$A$4:$A$35),LOOKUP(J54,Springen!$O$4:$O$35,Springen!$A$4:$A$35))),IF($D54=1,LOOKUP(J54,Springen!$J$4:$J$35,Springen!$A$4:$A$35),IF($D54=2,LOOKUP(J54,Springen!$K$4:$K$35,Springen!$A$4:$A$34),LOOKUP(J54,Springen!$L$4:$L$35,Springen!$A$4:$A$35)))))</f>
        <v/>
      </c>
      <c r="L54" s="29" t="str">
        <f>IF('Rangliste Rohdaten'!L54="","",'Rangliste Rohdaten'!L54)</f>
        <v/>
      </c>
      <c r="M54" s="61" t="str">
        <f>IF(L54="","",IF($E54="K",IF($D54=1,LOOKUP(L54,Werfen!$E$4:$E$35,Werfen!$A$4:$A$35),IF($D54=2,LOOKUP(L54,Werfen!$F$4:$F$35,Werfen!$A$4:$A$35),LOOKUP(L54,Werfen!$G$4:$G$35,Werfen!$A$4:$A$35))),IF($D54=1,LOOKUP(L54,Werfen!$B$4:$B$35,Werfen!$A$4:$A$35),IF($D54=2,LOOKUP(L54,Werfen!$C$4:$C$35,Werfen!$A$4:$A$34),LOOKUP(L54,Werfen!$D$4:$D$35,Werfen!$A$4:$A$35)))))</f>
        <v/>
      </c>
      <c r="N54" s="29" t="str">
        <f>IF('Rangliste Rohdaten'!N54="","",'Rangliste Rohdaten'!N54)</f>
        <v/>
      </c>
      <c r="O54" s="61" t="str">
        <f>IF(N54="","",IF($E54="K",IF($D54=1,LOOKUP(N54,Werfen!$M$4:$M$35,Werfen!$A$4:$A$35),IF($D54=2,LOOKUP(N54,Werfen!$N$4:$N$35,Werfen!$A$4:$A$35),LOOKUP(N54,Werfen!$O$4:$O$35,Werfen!$A$4:$A$35))),IF($D54=1,LOOKUP(N54,Werfen!$J$4:$J$35,Werfen!$A$4:$A$35),IF($D54=2,LOOKUP(N54,Werfen!$K$4:$K$35,Werfen!$A$4:$A$34),LOOKUP(N54,Werfen!$L$4:$L$35,Werfen!$A$4:$A$35)))))</f>
        <v/>
      </c>
      <c r="P54" s="254" t="str">
        <f>IF('Rangliste Rohdaten'!P54="","",'Rangliste Rohdaten'!P54)</f>
        <v/>
      </c>
      <c r="Q54" s="61" t="str">
        <f>IF(P54="","",IF($E54="K",IF($D54=1,LOOKUP(P54,Ausdauer!$E$4:$E$35,Ausdauer!$A$4:$A$35),IF($D54=2,LOOKUP(P54,Ausdauer!$F$4:$F$35,Ausdauer!$A$4:$A$35),LOOKUP(P54,Ausdauer!$G$4:$G$35,Ausdauer!$A$4:$A$35))),IF($D54=1,LOOKUP(P54,Ausdauer!$B$4:$B$35,Ausdauer!$A$4:$A$35),IF($D54=2,LOOKUP(P54,Ausdauer!$C$4:$C$35,Ausdauer!$A$4:$A$34),LOOKUP(P54,Ausdauer!$D$4:$D$35,Ausdauer!$A$4:$A$35)))))</f>
        <v/>
      </c>
      <c r="R54" s="29" t="str">
        <f>IF('Rangliste Rohdaten'!R54="","",'Rangliste Rohdaten'!R54)</f>
        <v/>
      </c>
      <c r="S54" s="61" t="str">
        <f>IF(R54="","",IF($E54="K",IF($D54=1,LOOKUP(R54,Ausdauer!$M$4:$M$35,Ausdauer!$A$4:$A$35),IF($D54=2,LOOKUP(R54,Ausdauer!$N$4:$N$35,Ausdauer!$A$4:$A$35),LOOKUP(R54,Ausdauer!$O$4:$O$35,Ausdauer!$A$4:$A$35))),IF($D54=1,LOOKUP(R54,Ausdauer!$J$4:$J$35,Ausdauer!$A$4:$A$35),IF($D54=2,LOOKUP(R54,Ausdauer!$K$4:$K$35,Ausdauer!$A$4:$A$34),LOOKUP(R54,Ausdauer!$L$4:$L$35,Ausdauer!$A$4:$A$35)))))</f>
        <v/>
      </c>
      <c r="T54" s="29" t="str">
        <f>IF('Rangliste Rohdaten'!T54="","",'Rangliste Rohdaten'!T54)</f>
        <v/>
      </c>
      <c r="U54" s="61" t="str">
        <f>IF(T54="","",IF($E54="K",IF($D54=1,LOOKUP(T54,Ausdauer!$T$4:$T$35,Ausdauer!$P$4:$P$35),IF($D54=2,LOOKUP(T54,Ausdauer!$U$4:$U$35,Ausdauer!$P$4:$P$35),LOOKUP(T54,Ausdauer!$V$4:$V$35,Ausdauer!$P$4:$P$35))),IF($D54=1,LOOKUP(T54,Ausdauer!$Q$4:$Q$35,Ausdauer!$P$4:$P$35),IF($D54=2,LOOKUP(T54,Ausdauer!$R$4:$R$35,Ausdauer!$P$4:$P$34),LOOKUP(T54,Ausdauer!$S$4:$S$35,Ausdauer!$P$4:$P$35)))))</f>
        <v/>
      </c>
      <c r="V54" s="175" t="e">
        <f>SUM(G54,I54,K54,M54,O54,Q54,S54,U54)/COUNT((G54,I54,K54,M54,O54,Q54,S54,U54))</f>
        <v>#DIV/0!</v>
      </c>
      <c r="W54" s="39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40"/>
    </row>
    <row r="55" spans="1:57" s="41" customFormat="1" ht="15" x14ac:dyDescent="0.2">
      <c r="A55" s="241">
        <f>'Rangliste Rohdaten'!B55</f>
        <v>0</v>
      </c>
      <c r="B55" s="27">
        <f>'Rangliste Rohdaten'!C55</f>
        <v>0</v>
      </c>
      <c r="C55" s="27">
        <f>'Rangliste Rohdaten'!D55</f>
        <v>0</v>
      </c>
      <c r="D55" s="64">
        <f t="shared" si="0"/>
        <v>0</v>
      </c>
      <c r="E55" s="28">
        <f>'Rangliste Rohdaten'!E55</f>
        <v>0</v>
      </c>
      <c r="F55" s="29"/>
      <c r="G55" s="61" t="str">
        <f>IF(F55="","",IF($E55="K",IF($D55=1,LOOKUP(F55,Sprint!$T$4:$T$35,Sprint!$H$4:$H$35),IF($D55=2,LOOKUP(F55,Sprint!$U$4:$U$35,Sprint!$H$4:$H$35),LOOKUP(F55,Sprint!$V$4:$V$35,Sprint!$H$4:$H$35))),IF($D55=1,LOOKUP(F55,Sprint!$Q$4:$Q$35,Sprint!$H$4:$H$35),IF($D55=2,LOOKUP(F55,Sprint!$R$4:$R$35,Sprint!$H$4:$H$35),LOOKUP(F55,Sprint!$S$4:$S$35,Sprint!$H$4:$H$35)))))</f>
        <v/>
      </c>
      <c r="H55" s="29" t="str">
        <f>IF('Rangliste Rohdaten'!H55="","",'Rangliste Rohdaten'!H55)</f>
        <v/>
      </c>
      <c r="I55" s="61" t="str">
        <f>IF(H55="","",IF($E55="K",IF($D55=1,LOOKUP(H55,Springen!$E$4:$E$35,Springen!$A$4:$A$35),IF($D55=2,LOOKUP(H55,Springen!$F$4:$F$35,Springen!$A$4:$A$35),LOOKUP(H55,Springen!$G$4:$G$35,Springen!$A$4:$A$35))),IF($D55=1,LOOKUP(H55,Springen!$B$4:$B$35,Springen!$A$4:$A$35),IF($D55=2,LOOKUP(H55,Springen!$C$4:$C$35,Springen!$A$4:$A$34),LOOKUP(H55,Springen!$D$4:$D$35,Springen!$A$4:$A$35)))))</f>
        <v/>
      </c>
      <c r="J55" s="29" t="str">
        <f>IF('Rangliste Rohdaten'!J55="","",'Rangliste Rohdaten'!J55)</f>
        <v/>
      </c>
      <c r="K55" s="61" t="str">
        <f>IF(J55="","",IF($E55="K",IF($D55=1,LOOKUP(J55,Springen!$M$4:$M$35,Springen!$A$4:$A$35),IF($D55=2,LOOKUP(J55,Springen!$N$4:$N$35,Springen!$A$4:$A$35),LOOKUP(J55,Springen!$O$4:$O$35,Springen!$A$4:$A$35))),IF($D55=1,LOOKUP(J55,Springen!$J$4:$J$35,Springen!$A$4:$A$35),IF($D55=2,LOOKUP(J55,Springen!$K$4:$K$35,Springen!$A$4:$A$34),LOOKUP(J55,Springen!$L$4:$L$35,Springen!$A$4:$A$35)))))</f>
        <v/>
      </c>
      <c r="L55" s="29" t="str">
        <f>IF('Rangliste Rohdaten'!L55="","",'Rangliste Rohdaten'!L55)</f>
        <v/>
      </c>
      <c r="M55" s="61" t="str">
        <f>IF(L55="","",IF($E55="K",IF($D55=1,LOOKUP(L55,Werfen!$E$4:$E$35,Werfen!$A$4:$A$35),IF($D55=2,LOOKUP(L55,Werfen!$F$4:$F$35,Werfen!$A$4:$A$35),LOOKUP(L55,Werfen!$G$4:$G$35,Werfen!$A$4:$A$35))),IF($D55=1,LOOKUP(L55,Werfen!$B$4:$B$35,Werfen!$A$4:$A$35),IF($D55=2,LOOKUP(L55,Werfen!$C$4:$C$35,Werfen!$A$4:$A$34),LOOKUP(L55,Werfen!$D$4:$D$35,Werfen!$A$4:$A$35)))))</f>
        <v/>
      </c>
      <c r="N55" s="29" t="str">
        <f>IF('Rangliste Rohdaten'!N55="","",'Rangliste Rohdaten'!N55)</f>
        <v/>
      </c>
      <c r="O55" s="61" t="str">
        <f>IF(N55="","",IF($E55="K",IF($D55=1,LOOKUP(N55,Werfen!$M$4:$M$35,Werfen!$A$4:$A$35),IF($D55=2,LOOKUP(N55,Werfen!$N$4:$N$35,Werfen!$A$4:$A$35),LOOKUP(N55,Werfen!$O$4:$O$35,Werfen!$A$4:$A$35))),IF($D55=1,LOOKUP(N55,Werfen!$J$4:$J$35,Werfen!$A$4:$A$35),IF($D55=2,LOOKUP(N55,Werfen!$K$4:$K$35,Werfen!$A$4:$A$34),LOOKUP(N55,Werfen!$L$4:$L$35,Werfen!$A$4:$A$35)))))</f>
        <v/>
      </c>
      <c r="P55" s="254" t="str">
        <f>IF('Rangliste Rohdaten'!P55="","",'Rangliste Rohdaten'!P55)</f>
        <v/>
      </c>
      <c r="Q55" s="61" t="str">
        <f>IF(P55="","",IF($E55="K",IF($D55=1,LOOKUP(P55,Ausdauer!$E$4:$E$35,Ausdauer!$A$4:$A$35),IF($D55=2,LOOKUP(P55,Ausdauer!$F$4:$F$35,Ausdauer!$A$4:$A$35),LOOKUP(P55,Ausdauer!$G$4:$G$35,Ausdauer!$A$4:$A$35))),IF($D55=1,LOOKUP(P55,Ausdauer!$B$4:$B$35,Ausdauer!$A$4:$A$35),IF($D55=2,LOOKUP(P55,Ausdauer!$C$4:$C$35,Ausdauer!$A$4:$A$34),LOOKUP(P55,Ausdauer!$D$4:$D$35,Ausdauer!$A$4:$A$35)))))</f>
        <v/>
      </c>
      <c r="R55" s="29" t="str">
        <f>IF('Rangliste Rohdaten'!R55="","",'Rangliste Rohdaten'!R55)</f>
        <v/>
      </c>
      <c r="S55" s="61" t="str">
        <f>IF(R55="","",IF($E55="K",IF($D55=1,LOOKUP(R55,Ausdauer!$M$4:$M$35,Ausdauer!$A$4:$A$35),IF($D55=2,LOOKUP(R55,Ausdauer!$N$4:$N$35,Ausdauer!$A$4:$A$35),LOOKUP(R55,Ausdauer!$O$4:$O$35,Ausdauer!$A$4:$A$35))),IF($D55=1,LOOKUP(R55,Ausdauer!$J$4:$J$35,Ausdauer!$A$4:$A$35),IF($D55=2,LOOKUP(R55,Ausdauer!$K$4:$K$35,Ausdauer!$A$4:$A$34),LOOKUP(R55,Ausdauer!$L$4:$L$35,Ausdauer!$A$4:$A$35)))))</f>
        <v/>
      </c>
      <c r="T55" s="29" t="str">
        <f>IF('Rangliste Rohdaten'!T55="","",'Rangliste Rohdaten'!T55)</f>
        <v/>
      </c>
      <c r="U55" s="61" t="str">
        <f>IF(T55="","",IF($E55="K",IF($D55=1,LOOKUP(T55,Ausdauer!$T$4:$T$35,Ausdauer!$P$4:$P$35),IF($D55=2,LOOKUP(T55,Ausdauer!$U$4:$U$35,Ausdauer!$P$4:$P$35),LOOKUP(T55,Ausdauer!$V$4:$V$35,Ausdauer!$P$4:$P$35))),IF($D55=1,LOOKUP(T55,Ausdauer!$Q$4:$Q$35,Ausdauer!$P$4:$P$35),IF($D55=2,LOOKUP(T55,Ausdauer!$R$4:$R$35,Ausdauer!$P$4:$P$34),LOOKUP(T55,Ausdauer!$S$4:$S$35,Ausdauer!$P$4:$P$35)))))</f>
        <v/>
      </c>
      <c r="V55" s="175" t="e">
        <f>SUM(G55,I55,K55,M55,O55,Q55,S55,U55)/COUNT((G55,I55,K55,M55,O55,Q55,S55,U55))</f>
        <v>#DIV/0!</v>
      </c>
      <c r="W55" s="39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40"/>
    </row>
    <row r="56" spans="1:57" s="41" customFormat="1" ht="15" x14ac:dyDescent="0.2">
      <c r="A56" s="241">
        <f>'Rangliste Rohdaten'!B56</f>
        <v>0</v>
      </c>
      <c r="B56" s="27">
        <f>'Rangliste Rohdaten'!C56</f>
        <v>0</v>
      </c>
      <c r="C56" s="27">
        <f>'Rangliste Rohdaten'!D56</f>
        <v>0</v>
      </c>
      <c r="D56" s="64">
        <f t="shared" si="0"/>
        <v>0</v>
      </c>
      <c r="E56" s="28">
        <f>'Rangliste Rohdaten'!E56</f>
        <v>0</v>
      </c>
      <c r="F56" s="29"/>
      <c r="G56" s="61" t="str">
        <f>IF(F56="","",IF($E56="K",IF($D56=1,LOOKUP(F56,Sprint!$T$4:$T$35,Sprint!$H$4:$H$35),IF($D56=2,LOOKUP(F56,Sprint!$U$4:$U$35,Sprint!$H$4:$H$35),LOOKUP(F56,Sprint!$V$4:$V$35,Sprint!$H$4:$H$35))),IF($D56=1,LOOKUP(F56,Sprint!$Q$4:$Q$35,Sprint!$H$4:$H$35),IF($D56=2,LOOKUP(F56,Sprint!$R$4:$R$35,Sprint!$H$4:$H$35),LOOKUP(F56,Sprint!$S$4:$S$35,Sprint!$H$4:$H$35)))))</f>
        <v/>
      </c>
      <c r="H56" s="29" t="str">
        <f>IF('Rangliste Rohdaten'!H56="","",'Rangliste Rohdaten'!H56)</f>
        <v/>
      </c>
      <c r="I56" s="61" t="str">
        <f>IF(H56="","",IF($E56="K",IF($D56=1,LOOKUP(H56,Springen!$E$4:$E$35,Springen!$A$4:$A$35),IF($D56=2,LOOKUP(H56,Springen!$F$4:$F$35,Springen!$A$4:$A$35),LOOKUP(H56,Springen!$G$4:$G$35,Springen!$A$4:$A$35))),IF($D56=1,LOOKUP(H56,Springen!$B$4:$B$35,Springen!$A$4:$A$35),IF($D56=2,LOOKUP(H56,Springen!$C$4:$C$35,Springen!$A$4:$A$34),LOOKUP(H56,Springen!$D$4:$D$35,Springen!$A$4:$A$35)))))</f>
        <v/>
      </c>
      <c r="J56" s="29" t="str">
        <f>IF('Rangliste Rohdaten'!J56="","",'Rangliste Rohdaten'!J56)</f>
        <v/>
      </c>
      <c r="K56" s="61" t="str">
        <f>IF(J56="","",IF($E56="K",IF($D56=1,LOOKUP(J56,Springen!$M$4:$M$35,Springen!$A$4:$A$35),IF($D56=2,LOOKUP(J56,Springen!$N$4:$N$35,Springen!$A$4:$A$35),LOOKUP(J56,Springen!$O$4:$O$35,Springen!$A$4:$A$35))),IF($D56=1,LOOKUP(J56,Springen!$J$4:$J$35,Springen!$A$4:$A$35),IF($D56=2,LOOKUP(J56,Springen!$K$4:$K$35,Springen!$A$4:$A$34),LOOKUP(J56,Springen!$L$4:$L$35,Springen!$A$4:$A$35)))))</f>
        <v/>
      </c>
      <c r="L56" s="29" t="str">
        <f>IF('Rangliste Rohdaten'!L56="","",'Rangliste Rohdaten'!L56)</f>
        <v/>
      </c>
      <c r="M56" s="61" t="str">
        <f>IF(L56="","",IF($E56="K",IF($D56=1,LOOKUP(L56,Werfen!$E$4:$E$35,Werfen!$A$4:$A$35),IF($D56=2,LOOKUP(L56,Werfen!$F$4:$F$35,Werfen!$A$4:$A$35),LOOKUP(L56,Werfen!$G$4:$G$35,Werfen!$A$4:$A$35))),IF($D56=1,LOOKUP(L56,Werfen!$B$4:$B$35,Werfen!$A$4:$A$35),IF($D56=2,LOOKUP(L56,Werfen!$C$4:$C$35,Werfen!$A$4:$A$34),LOOKUP(L56,Werfen!$D$4:$D$35,Werfen!$A$4:$A$35)))))</f>
        <v/>
      </c>
      <c r="N56" s="29" t="str">
        <f>IF('Rangliste Rohdaten'!N56="","",'Rangliste Rohdaten'!N56)</f>
        <v/>
      </c>
      <c r="O56" s="61" t="str">
        <f>IF(N56="","",IF($E56="K",IF($D56=1,LOOKUP(N56,Werfen!$M$4:$M$35,Werfen!$A$4:$A$35),IF($D56=2,LOOKUP(N56,Werfen!$N$4:$N$35,Werfen!$A$4:$A$35),LOOKUP(N56,Werfen!$O$4:$O$35,Werfen!$A$4:$A$35))),IF($D56=1,LOOKUP(N56,Werfen!$J$4:$J$35,Werfen!$A$4:$A$35),IF($D56=2,LOOKUP(N56,Werfen!$K$4:$K$35,Werfen!$A$4:$A$34),LOOKUP(N56,Werfen!$L$4:$L$35,Werfen!$A$4:$A$35)))))</f>
        <v/>
      </c>
      <c r="P56" s="254" t="str">
        <f>IF('Rangliste Rohdaten'!P56="","",'Rangliste Rohdaten'!P56)</f>
        <v/>
      </c>
      <c r="Q56" s="61" t="str">
        <f>IF(P56="","",IF($E56="K",IF($D56=1,LOOKUP(P56,Ausdauer!$E$4:$E$35,Ausdauer!$A$4:$A$35),IF($D56=2,LOOKUP(P56,Ausdauer!$F$4:$F$35,Ausdauer!$A$4:$A$35),LOOKUP(P56,Ausdauer!$G$4:$G$35,Ausdauer!$A$4:$A$35))),IF($D56=1,LOOKUP(P56,Ausdauer!$B$4:$B$35,Ausdauer!$A$4:$A$35),IF($D56=2,LOOKUP(P56,Ausdauer!$C$4:$C$35,Ausdauer!$A$4:$A$34),LOOKUP(P56,Ausdauer!$D$4:$D$35,Ausdauer!$A$4:$A$35)))))</f>
        <v/>
      </c>
      <c r="R56" s="29" t="str">
        <f>IF('Rangliste Rohdaten'!R56="","",'Rangliste Rohdaten'!R56)</f>
        <v/>
      </c>
      <c r="S56" s="61" t="str">
        <f>IF(R56="","",IF($E56="K",IF($D56=1,LOOKUP(R56,Ausdauer!$M$4:$M$35,Ausdauer!$A$4:$A$35),IF($D56=2,LOOKUP(R56,Ausdauer!$N$4:$N$35,Ausdauer!$A$4:$A$35),LOOKUP(R56,Ausdauer!$O$4:$O$35,Ausdauer!$A$4:$A$35))),IF($D56=1,LOOKUP(R56,Ausdauer!$J$4:$J$35,Ausdauer!$A$4:$A$35),IF($D56=2,LOOKUP(R56,Ausdauer!$K$4:$K$35,Ausdauer!$A$4:$A$34),LOOKUP(R56,Ausdauer!$L$4:$L$35,Ausdauer!$A$4:$A$35)))))</f>
        <v/>
      </c>
      <c r="T56" s="29" t="str">
        <f>IF('Rangliste Rohdaten'!T56="","",'Rangliste Rohdaten'!T56)</f>
        <v/>
      </c>
      <c r="U56" s="61" t="str">
        <f>IF(T56="","",IF($E56="K",IF($D56=1,LOOKUP(T56,Ausdauer!$T$4:$T$35,Ausdauer!$P$4:$P$35),IF($D56=2,LOOKUP(T56,Ausdauer!$U$4:$U$35,Ausdauer!$P$4:$P$35),LOOKUP(T56,Ausdauer!$V$4:$V$35,Ausdauer!$P$4:$P$35))),IF($D56=1,LOOKUP(T56,Ausdauer!$Q$4:$Q$35,Ausdauer!$P$4:$P$35),IF($D56=2,LOOKUP(T56,Ausdauer!$R$4:$R$35,Ausdauer!$P$4:$P$34),LOOKUP(T56,Ausdauer!$S$4:$S$35,Ausdauer!$P$4:$P$35)))))</f>
        <v/>
      </c>
      <c r="V56" s="175" t="e">
        <f>SUM(G56,I56,K56,M56,O56,Q56,S56,U56)/COUNT((G56,I56,K56,M56,O56,Q56,S56,U56))</f>
        <v>#DIV/0!</v>
      </c>
      <c r="W56" s="39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40"/>
    </row>
    <row r="57" spans="1:57" s="41" customFormat="1" ht="15" x14ac:dyDescent="0.2">
      <c r="A57" s="241">
        <f>'Rangliste Rohdaten'!B57</f>
        <v>0</v>
      </c>
      <c r="B57" s="27">
        <f>'Rangliste Rohdaten'!C57</f>
        <v>0</v>
      </c>
      <c r="C57" s="27">
        <f>'Rangliste Rohdaten'!D57</f>
        <v>0</v>
      </c>
      <c r="D57" s="64">
        <f t="shared" si="0"/>
        <v>0</v>
      </c>
      <c r="E57" s="28">
        <f>'Rangliste Rohdaten'!E57</f>
        <v>0</v>
      </c>
      <c r="F57" s="29"/>
      <c r="G57" s="61" t="str">
        <f>IF(F57="","",IF($E57="K",IF($D57=1,LOOKUP(F57,Sprint!$T$4:$T$35,Sprint!$H$4:$H$35),IF($D57=2,LOOKUP(F57,Sprint!$U$4:$U$35,Sprint!$H$4:$H$35),LOOKUP(F57,Sprint!$V$4:$V$35,Sprint!$H$4:$H$35))),IF($D57=1,LOOKUP(F57,Sprint!$Q$4:$Q$35,Sprint!$H$4:$H$35),IF($D57=2,LOOKUP(F57,Sprint!$R$4:$R$35,Sprint!$H$4:$H$35),LOOKUP(F57,Sprint!$S$4:$S$35,Sprint!$H$4:$H$35)))))</f>
        <v/>
      </c>
      <c r="H57" s="29" t="str">
        <f>IF('Rangliste Rohdaten'!H57="","",'Rangliste Rohdaten'!H57)</f>
        <v/>
      </c>
      <c r="I57" s="61" t="str">
        <f>IF(H57="","",IF($E57="K",IF($D57=1,LOOKUP(H57,Springen!$E$4:$E$35,Springen!$A$4:$A$35),IF($D57=2,LOOKUP(H57,Springen!$F$4:$F$35,Springen!$A$4:$A$35),LOOKUP(H57,Springen!$G$4:$G$35,Springen!$A$4:$A$35))),IF($D57=1,LOOKUP(H57,Springen!$B$4:$B$35,Springen!$A$4:$A$35),IF($D57=2,LOOKUP(H57,Springen!$C$4:$C$35,Springen!$A$4:$A$34),LOOKUP(H57,Springen!$D$4:$D$35,Springen!$A$4:$A$35)))))</f>
        <v/>
      </c>
      <c r="J57" s="29" t="str">
        <f>IF('Rangliste Rohdaten'!J57="","",'Rangliste Rohdaten'!J57)</f>
        <v/>
      </c>
      <c r="K57" s="61" t="str">
        <f>IF(J57="","",IF($E57="K",IF($D57=1,LOOKUP(J57,Springen!$M$4:$M$35,Springen!$A$4:$A$35),IF($D57=2,LOOKUP(J57,Springen!$N$4:$N$35,Springen!$A$4:$A$35),LOOKUP(J57,Springen!$O$4:$O$35,Springen!$A$4:$A$35))),IF($D57=1,LOOKUP(J57,Springen!$J$4:$J$35,Springen!$A$4:$A$35),IF($D57=2,LOOKUP(J57,Springen!$K$4:$K$35,Springen!$A$4:$A$34),LOOKUP(J57,Springen!$L$4:$L$35,Springen!$A$4:$A$35)))))</f>
        <v/>
      </c>
      <c r="L57" s="29" t="str">
        <f>IF('Rangliste Rohdaten'!L57="","",'Rangliste Rohdaten'!L57)</f>
        <v/>
      </c>
      <c r="M57" s="61" t="str">
        <f>IF(L57="","",IF($E57="K",IF($D57=1,LOOKUP(L57,Werfen!$E$4:$E$35,Werfen!$A$4:$A$35),IF($D57=2,LOOKUP(L57,Werfen!$F$4:$F$35,Werfen!$A$4:$A$35),LOOKUP(L57,Werfen!$G$4:$G$35,Werfen!$A$4:$A$35))),IF($D57=1,LOOKUP(L57,Werfen!$B$4:$B$35,Werfen!$A$4:$A$35),IF($D57=2,LOOKUP(L57,Werfen!$C$4:$C$35,Werfen!$A$4:$A$34),LOOKUP(L57,Werfen!$D$4:$D$35,Werfen!$A$4:$A$35)))))</f>
        <v/>
      </c>
      <c r="N57" s="29" t="str">
        <f>IF('Rangliste Rohdaten'!N57="","",'Rangliste Rohdaten'!N57)</f>
        <v/>
      </c>
      <c r="O57" s="61" t="str">
        <f>IF(N57="","",IF($E57="K",IF($D57=1,LOOKUP(N57,Werfen!$M$4:$M$35,Werfen!$A$4:$A$35),IF($D57=2,LOOKUP(N57,Werfen!$N$4:$N$35,Werfen!$A$4:$A$35),LOOKUP(N57,Werfen!$O$4:$O$35,Werfen!$A$4:$A$35))),IF($D57=1,LOOKUP(N57,Werfen!$J$4:$J$35,Werfen!$A$4:$A$35),IF($D57=2,LOOKUP(N57,Werfen!$K$4:$K$35,Werfen!$A$4:$A$34),LOOKUP(N57,Werfen!$L$4:$L$35,Werfen!$A$4:$A$35)))))</f>
        <v/>
      </c>
      <c r="P57" s="254" t="str">
        <f>IF('Rangliste Rohdaten'!P57="","",'Rangliste Rohdaten'!P57)</f>
        <v/>
      </c>
      <c r="Q57" s="61" t="str">
        <f>IF(P57="","",IF($E57="K",IF($D57=1,LOOKUP(P57,Ausdauer!$E$4:$E$35,Ausdauer!$A$4:$A$35),IF($D57=2,LOOKUP(P57,Ausdauer!$F$4:$F$35,Ausdauer!$A$4:$A$35),LOOKUP(P57,Ausdauer!$G$4:$G$35,Ausdauer!$A$4:$A$35))),IF($D57=1,LOOKUP(P57,Ausdauer!$B$4:$B$35,Ausdauer!$A$4:$A$35),IF($D57=2,LOOKUP(P57,Ausdauer!$C$4:$C$35,Ausdauer!$A$4:$A$34),LOOKUP(P57,Ausdauer!$D$4:$D$35,Ausdauer!$A$4:$A$35)))))</f>
        <v/>
      </c>
      <c r="R57" s="29" t="str">
        <f>IF('Rangliste Rohdaten'!R57="","",'Rangliste Rohdaten'!R57)</f>
        <v/>
      </c>
      <c r="S57" s="61" t="str">
        <f>IF(R57="","",IF($E57="K",IF($D57=1,LOOKUP(R57,Ausdauer!$M$4:$M$35,Ausdauer!$A$4:$A$35),IF($D57=2,LOOKUP(R57,Ausdauer!$N$4:$N$35,Ausdauer!$A$4:$A$35),LOOKUP(R57,Ausdauer!$O$4:$O$35,Ausdauer!$A$4:$A$35))),IF($D57=1,LOOKUP(R57,Ausdauer!$J$4:$J$35,Ausdauer!$A$4:$A$35),IF($D57=2,LOOKUP(R57,Ausdauer!$K$4:$K$35,Ausdauer!$A$4:$A$34),LOOKUP(R57,Ausdauer!$L$4:$L$35,Ausdauer!$A$4:$A$35)))))</f>
        <v/>
      </c>
      <c r="T57" s="29" t="str">
        <f>IF('Rangliste Rohdaten'!T57="","",'Rangliste Rohdaten'!T57)</f>
        <v/>
      </c>
      <c r="U57" s="61" t="str">
        <f>IF(T57="","",IF($E57="K",IF($D57=1,LOOKUP(T57,Ausdauer!$T$4:$T$35,Ausdauer!$P$4:$P$35),IF($D57=2,LOOKUP(T57,Ausdauer!$U$4:$U$35,Ausdauer!$P$4:$P$35),LOOKUP(T57,Ausdauer!$V$4:$V$35,Ausdauer!$P$4:$P$35))),IF($D57=1,LOOKUP(T57,Ausdauer!$Q$4:$Q$35,Ausdauer!$P$4:$P$35),IF($D57=2,LOOKUP(T57,Ausdauer!$R$4:$R$35,Ausdauer!$P$4:$P$34),LOOKUP(T57,Ausdauer!$S$4:$S$35,Ausdauer!$P$4:$P$35)))))</f>
        <v/>
      </c>
      <c r="V57" s="175" t="e">
        <f>SUM(G57,I57,K57,M57,O57,Q57,S57,U57)/COUNT((G57,I57,K57,M57,O57,Q57,S57,U57))</f>
        <v>#DIV/0!</v>
      </c>
      <c r="W57" s="39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40"/>
    </row>
    <row r="58" spans="1:57" s="41" customFormat="1" ht="15" x14ac:dyDescent="0.2">
      <c r="A58" s="241">
        <f>'Rangliste Rohdaten'!B58</f>
        <v>0</v>
      </c>
      <c r="B58" s="27">
        <f>'Rangliste Rohdaten'!C58</f>
        <v>0</v>
      </c>
      <c r="C58" s="27">
        <f>'Rangliste Rohdaten'!D58</f>
        <v>0</v>
      </c>
      <c r="D58" s="64">
        <f t="shared" si="0"/>
        <v>0</v>
      </c>
      <c r="E58" s="28">
        <f>'Rangliste Rohdaten'!E58</f>
        <v>0</v>
      </c>
      <c r="F58" s="29"/>
      <c r="G58" s="61" t="str">
        <f>IF(F58="","",IF($E58="K",IF($D58=1,LOOKUP(F58,Sprint!$T$4:$T$35,Sprint!$H$4:$H$35),IF($D58=2,LOOKUP(F58,Sprint!$U$4:$U$35,Sprint!$H$4:$H$35),LOOKUP(F58,Sprint!$V$4:$V$35,Sprint!$H$4:$H$35))),IF($D58=1,LOOKUP(F58,Sprint!$Q$4:$Q$35,Sprint!$H$4:$H$35),IF($D58=2,LOOKUP(F58,Sprint!$R$4:$R$35,Sprint!$H$4:$H$35),LOOKUP(F58,Sprint!$S$4:$S$35,Sprint!$H$4:$H$35)))))</f>
        <v/>
      </c>
      <c r="H58" s="29" t="str">
        <f>IF('Rangliste Rohdaten'!H58="","",'Rangliste Rohdaten'!H58)</f>
        <v/>
      </c>
      <c r="I58" s="61" t="str">
        <f>IF(H58="","",IF($E58="K",IF($D58=1,LOOKUP(H58,Springen!$E$4:$E$35,Springen!$A$4:$A$35),IF($D58=2,LOOKUP(H58,Springen!$F$4:$F$35,Springen!$A$4:$A$35),LOOKUP(H58,Springen!$G$4:$G$35,Springen!$A$4:$A$35))),IF($D58=1,LOOKUP(H58,Springen!$B$4:$B$35,Springen!$A$4:$A$35),IF($D58=2,LOOKUP(H58,Springen!$C$4:$C$35,Springen!$A$4:$A$34),LOOKUP(H58,Springen!$D$4:$D$35,Springen!$A$4:$A$35)))))</f>
        <v/>
      </c>
      <c r="J58" s="29" t="str">
        <f>IF('Rangliste Rohdaten'!J58="","",'Rangliste Rohdaten'!J58)</f>
        <v/>
      </c>
      <c r="K58" s="61" t="str">
        <f>IF(J58="","",IF($E58="K",IF($D58=1,LOOKUP(J58,Springen!$M$4:$M$35,Springen!$A$4:$A$35),IF($D58=2,LOOKUP(J58,Springen!$N$4:$N$35,Springen!$A$4:$A$35),LOOKUP(J58,Springen!$O$4:$O$35,Springen!$A$4:$A$35))),IF($D58=1,LOOKUP(J58,Springen!$J$4:$J$35,Springen!$A$4:$A$35),IF($D58=2,LOOKUP(J58,Springen!$K$4:$K$35,Springen!$A$4:$A$34),LOOKUP(J58,Springen!$L$4:$L$35,Springen!$A$4:$A$35)))))</f>
        <v/>
      </c>
      <c r="L58" s="29" t="str">
        <f>IF('Rangliste Rohdaten'!L58="","",'Rangliste Rohdaten'!L58)</f>
        <v/>
      </c>
      <c r="M58" s="61" t="str">
        <f>IF(L58="","",IF($E58="K",IF($D58=1,LOOKUP(L58,Werfen!$E$4:$E$35,Werfen!$A$4:$A$35),IF($D58=2,LOOKUP(L58,Werfen!$F$4:$F$35,Werfen!$A$4:$A$35),LOOKUP(L58,Werfen!$G$4:$G$35,Werfen!$A$4:$A$35))),IF($D58=1,LOOKUP(L58,Werfen!$B$4:$B$35,Werfen!$A$4:$A$35),IF($D58=2,LOOKUP(L58,Werfen!$C$4:$C$35,Werfen!$A$4:$A$34),LOOKUP(L58,Werfen!$D$4:$D$35,Werfen!$A$4:$A$35)))))</f>
        <v/>
      </c>
      <c r="N58" s="29" t="str">
        <f>IF('Rangliste Rohdaten'!N58="","",'Rangliste Rohdaten'!N58)</f>
        <v/>
      </c>
      <c r="O58" s="61" t="str">
        <f>IF(N58="","",IF($E58="K",IF($D58=1,LOOKUP(N58,Werfen!$M$4:$M$35,Werfen!$A$4:$A$35),IF($D58=2,LOOKUP(N58,Werfen!$N$4:$N$35,Werfen!$A$4:$A$35),LOOKUP(N58,Werfen!$O$4:$O$35,Werfen!$A$4:$A$35))),IF($D58=1,LOOKUP(N58,Werfen!$J$4:$J$35,Werfen!$A$4:$A$35),IF($D58=2,LOOKUP(N58,Werfen!$K$4:$K$35,Werfen!$A$4:$A$34),LOOKUP(N58,Werfen!$L$4:$L$35,Werfen!$A$4:$A$35)))))</f>
        <v/>
      </c>
      <c r="P58" s="254" t="str">
        <f>IF('Rangliste Rohdaten'!P58="","",'Rangliste Rohdaten'!P58)</f>
        <v/>
      </c>
      <c r="Q58" s="61" t="str">
        <f>IF(P58="","",IF($E58="K",IF($D58=1,LOOKUP(P58,Ausdauer!$E$4:$E$35,Ausdauer!$A$4:$A$35),IF($D58=2,LOOKUP(P58,Ausdauer!$F$4:$F$35,Ausdauer!$A$4:$A$35),LOOKUP(P58,Ausdauer!$G$4:$G$35,Ausdauer!$A$4:$A$35))),IF($D58=1,LOOKUP(P58,Ausdauer!$B$4:$B$35,Ausdauer!$A$4:$A$35),IF($D58=2,LOOKUP(P58,Ausdauer!$C$4:$C$35,Ausdauer!$A$4:$A$34),LOOKUP(P58,Ausdauer!$D$4:$D$35,Ausdauer!$A$4:$A$35)))))</f>
        <v/>
      </c>
      <c r="R58" s="29" t="str">
        <f>IF('Rangliste Rohdaten'!R58="","",'Rangliste Rohdaten'!R58)</f>
        <v/>
      </c>
      <c r="S58" s="61" t="str">
        <f>IF(R58="","",IF($E58="K",IF($D58=1,LOOKUP(R58,Ausdauer!$M$4:$M$35,Ausdauer!$A$4:$A$35),IF($D58=2,LOOKUP(R58,Ausdauer!$N$4:$N$35,Ausdauer!$A$4:$A$35),LOOKUP(R58,Ausdauer!$O$4:$O$35,Ausdauer!$A$4:$A$35))),IF($D58=1,LOOKUP(R58,Ausdauer!$J$4:$J$35,Ausdauer!$A$4:$A$35),IF($D58=2,LOOKUP(R58,Ausdauer!$K$4:$K$35,Ausdauer!$A$4:$A$34),LOOKUP(R58,Ausdauer!$L$4:$L$35,Ausdauer!$A$4:$A$35)))))</f>
        <v/>
      </c>
      <c r="T58" s="29" t="str">
        <f>IF('Rangliste Rohdaten'!T58="","",'Rangliste Rohdaten'!T58)</f>
        <v/>
      </c>
      <c r="U58" s="61" t="str">
        <f>IF(T58="","",IF($E58="K",IF($D58=1,LOOKUP(T58,Ausdauer!$T$4:$T$35,Ausdauer!$P$4:$P$35),IF($D58=2,LOOKUP(T58,Ausdauer!$U$4:$U$35,Ausdauer!$P$4:$P$35),LOOKUP(T58,Ausdauer!$V$4:$V$35,Ausdauer!$P$4:$P$35))),IF($D58=1,LOOKUP(T58,Ausdauer!$Q$4:$Q$35,Ausdauer!$P$4:$P$35),IF($D58=2,LOOKUP(T58,Ausdauer!$R$4:$R$35,Ausdauer!$P$4:$P$34),LOOKUP(T58,Ausdauer!$S$4:$S$35,Ausdauer!$P$4:$P$35)))))</f>
        <v/>
      </c>
      <c r="V58" s="175" t="e">
        <f>SUM(G58,I58,K58,M58,O58,Q58,S58,U58)/COUNT((G58,I58,K58,M58,O58,Q58,S58,U58))</f>
        <v>#DIV/0!</v>
      </c>
      <c r="W58" s="39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40"/>
    </row>
    <row r="59" spans="1:57" s="41" customFormat="1" ht="15" x14ac:dyDescent="0.2">
      <c r="A59" s="241">
        <f>'Rangliste Rohdaten'!B59</f>
        <v>0</v>
      </c>
      <c r="B59" s="27">
        <f>'Rangliste Rohdaten'!C59</f>
        <v>0</v>
      </c>
      <c r="C59" s="27">
        <f>'Rangliste Rohdaten'!D59</f>
        <v>0</v>
      </c>
      <c r="D59" s="64">
        <f t="shared" si="0"/>
        <v>0</v>
      </c>
      <c r="E59" s="28">
        <f>'Rangliste Rohdaten'!E59</f>
        <v>0</v>
      </c>
      <c r="F59" s="29"/>
      <c r="G59" s="61" t="str">
        <f>IF(F59="","",IF($E59="K",IF($D59=1,LOOKUP(F59,Sprint!$T$4:$T$35,Sprint!$H$4:$H$35),IF($D59=2,LOOKUP(F59,Sprint!$U$4:$U$35,Sprint!$H$4:$H$35),LOOKUP(F59,Sprint!$V$4:$V$35,Sprint!$H$4:$H$35))),IF($D59=1,LOOKUP(F59,Sprint!$Q$4:$Q$35,Sprint!$H$4:$H$35),IF($D59=2,LOOKUP(F59,Sprint!$R$4:$R$35,Sprint!$H$4:$H$35),LOOKUP(F59,Sprint!$S$4:$S$35,Sprint!$H$4:$H$35)))))</f>
        <v/>
      </c>
      <c r="H59" s="29" t="str">
        <f>IF('Rangliste Rohdaten'!H59="","",'Rangliste Rohdaten'!H59)</f>
        <v/>
      </c>
      <c r="I59" s="61" t="str">
        <f>IF(H59="","",IF($E59="K",IF($D59=1,LOOKUP(H59,Springen!$E$4:$E$35,Springen!$A$4:$A$35),IF($D59=2,LOOKUP(H59,Springen!$F$4:$F$35,Springen!$A$4:$A$35),LOOKUP(H59,Springen!$G$4:$G$35,Springen!$A$4:$A$35))),IF($D59=1,LOOKUP(H59,Springen!$B$4:$B$35,Springen!$A$4:$A$35),IF($D59=2,LOOKUP(H59,Springen!$C$4:$C$35,Springen!$A$4:$A$34),LOOKUP(H59,Springen!$D$4:$D$35,Springen!$A$4:$A$35)))))</f>
        <v/>
      </c>
      <c r="J59" s="29" t="str">
        <f>IF('Rangliste Rohdaten'!J59="","",'Rangliste Rohdaten'!J59)</f>
        <v/>
      </c>
      <c r="K59" s="61" t="str">
        <f>IF(J59="","",IF($E59="K",IF($D59=1,LOOKUP(J59,Springen!$M$4:$M$35,Springen!$A$4:$A$35),IF($D59=2,LOOKUP(J59,Springen!$N$4:$N$35,Springen!$A$4:$A$35),LOOKUP(J59,Springen!$O$4:$O$35,Springen!$A$4:$A$35))),IF($D59=1,LOOKUP(J59,Springen!$J$4:$J$35,Springen!$A$4:$A$35),IF($D59=2,LOOKUP(J59,Springen!$K$4:$K$35,Springen!$A$4:$A$34),LOOKUP(J59,Springen!$L$4:$L$35,Springen!$A$4:$A$35)))))</f>
        <v/>
      </c>
      <c r="L59" s="29" t="str">
        <f>IF('Rangliste Rohdaten'!L59="","",'Rangliste Rohdaten'!L59)</f>
        <v/>
      </c>
      <c r="M59" s="61" t="str">
        <f>IF(L59="","",IF($E59="K",IF($D59=1,LOOKUP(L59,Werfen!$E$4:$E$35,Werfen!$A$4:$A$35),IF($D59=2,LOOKUP(L59,Werfen!$F$4:$F$35,Werfen!$A$4:$A$35),LOOKUP(L59,Werfen!$G$4:$G$35,Werfen!$A$4:$A$35))),IF($D59=1,LOOKUP(L59,Werfen!$B$4:$B$35,Werfen!$A$4:$A$35),IF($D59=2,LOOKUP(L59,Werfen!$C$4:$C$35,Werfen!$A$4:$A$34),LOOKUP(L59,Werfen!$D$4:$D$35,Werfen!$A$4:$A$35)))))</f>
        <v/>
      </c>
      <c r="N59" s="29" t="str">
        <f>IF('Rangliste Rohdaten'!N59="","",'Rangliste Rohdaten'!N59)</f>
        <v/>
      </c>
      <c r="O59" s="61" t="str">
        <f>IF(N59="","",IF($E59="K",IF($D59=1,LOOKUP(N59,Werfen!$M$4:$M$35,Werfen!$A$4:$A$35),IF($D59=2,LOOKUP(N59,Werfen!$N$4:$N$35,Werfen!$A$4:$A$35),LOOKUP(N59,Werfen!$O$4:$O$35,Werfen!$A$4:$A$35))),IF($D59=1,LOOKUP(N59,Werfen!$J$4:$J$35,Werfen!$A$4:$A$35),IF($D59=2,LOOKUP(N59,Werfen!$K$4:$K$35,Werfen!$A$4:$A$34),LOOKUP(N59,Werfen!$L$4:$L$35,Werfen!$A$4:$A$35)))))</f>
        <v/>
      </c>
      <c r="P59" s="254" t="str">
        <f>IF('Rangliste Rohdaten'!P59="","",'Rangliste Rohdaten'!P59)</f>
        <v/>
      </c>
      <c r="Q59" s="61" t="str">
        <f>IF(P59="","",IF($E59="K",IF($D59=1,LOOKUP(P59,Ausdauer!$E$4:$E$35,Ausdauer!$A$4:$A$35),IF($D59=2,LOOKUP(P59,Ausdauer!$F$4:$F$35,Ausdauer!$A$4:$A$35),LOOKUP(P59,Ausdauer!$G$4:$G$35,Ausdauer!$A$4:$A$35))),IF($D59=1,LOOKUP(P59,Ausdauer!$B$4:$B$35,Ausdauer!$A$4:$A$35),IF($D59=2,LOOKUP(P59,Ausdauer!$C$4:$C$35,Ausdauer!$A$4:$A$34),LOOKUP(P59,Ausdauer!$D$4:$D$35,Ausdauer!$A$4:$A$35)))))</f>
        <v/>
      </c>
      <c r="R59" s="29" t="str">
        <f>IF('Rangliste Rohdaten'!R59="","",'Rangliste Rohdaten'!R59)</f>
        <v/>
      </c>
      <c r="S59" s="61" t="str">
        <f>IF(R59="","",IF($E59="K",IF($D59=1,LOOKUP(R59,Ausdauer!$M$4:$M$35,Ausdauer!$A$4:$A$35),IF($D59=2,LOOKUP(R59,Ausdauer!$N$4:$N$35,Ausdauer!$A$4:$A$35),LOOKUP(R59,Ausdauer!$O$4:$O$35,Ausdauer!$A$4:$A$35))),IF($D59=1,LOOKUP(R59,Ausdauer!$J$4:$J$35,Ausdauer!$A$4:$A$35),IF($D59=2,LOOKUP(R59,Ausdauer!$K$4:$K$35,Ausdauer!$A$4:$A$34),LOOKUP(R59,Ausdauer!$L$4:$L$35,Ausdauer!$A$4:$A$35)))))</f>
        <v/>
      </c>
      <c r="T59" s="29" t="str">
        <f>IF('Rangliste Rohdaten'!T59="","",'Rangliste Rohdaten'!T59)</f>
        <v/>
      </c>
      <c r="U59" s="61" t="str">
        <f>IF(T59="","",IF($E59="K",IF($D59=1,LOOKUP(T59,Ausdauer!$T$4:$T$35,Ausdauer!$P$4:$P$35),IF($D59=2,LOOKUP(T59,Ausdauer!$U$4:$U$35,Ausdauer!$P$4:$P$35),LOOKUP(T59,Ausdauer!$V$4:$V$35,Ausdauer!$P$4:$P$35))),IF($D59=1,LOOKUP(T59,Ausdauer!$Q$4:$Q$35,Ausdauer!$P$4:$P$35),IF($D59=2,LOOKUP(T59,Ausdauer!$R$4:$R$35,Ausdauer!$P$4:$P$34),LOOKUP(T59,Ausdauer!$S$4:$S$35,Ausdauer!$P$4:$P$35)))))</f>
        <v/>
      </c>
      <c r="V59" s="175" t="e">
        <f>SUM(G59,I59,K59,M59,O59,Q59,S59,U59)/COUNT((G59,I59,K59,M59,O59,Q59,S59,U59))</f>
        <v>#DIV/0!</v>
      </c>
      <c r="W59" s="39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40"/>
    </row>
    <row r="60" spans="1:57" s="41" customFormat="1" ht="15" x14ac:dyDescent="0.2">
      <c r="A60" s="241">
        <f>'Rangliste Rohdaten'!B60</f>
        <v>0</v>
      </c>
      <c r="B60" s="27">
        <f>'Rangliste Rohdaten'!C60</f>
        <v>0</v>
      </c>
      <c r="C60" s="27">
        <f>'Rangliste Rohdaten'!D60</f>
        <v>0</v>
      </c>
      <c r="D60" s="64">
        <f t="shared" si="0"/>
        <v>0</v>
      </c>
      <c r="E60" s="28">
        <f>'Rangliste Rohdaten'!E60</f>
        <v>0</v>
      </c>
      <c r="F60" s="29"/>
      <c r="G60" s="61" t="str">
        <f>IF(F60="","",IF($E60="K",IF($D60=1,LOOKUP(F60,Sprint!$T$4:$T$35,Sprint!$H$4:$H$35),IF($D60=2,LOOKUP(F60,Sprint!$U$4:$U$35,Sprint!$H$4:$H$35),LOOKUP(F60,Sprint!$V$4:$V$35,Sprint!$H$4:$H$35))),IF($D60=1,LOOKUP(F60,Sprint!$Q$4:$Q$35,Sprint!$H$4:$H$35),IF($D60=2,LOOKUP(F60,Sprint!$R$4:$R$35,Sprint!$H$4:$H$35),LOOKUP(F60,Sprint!$S$4:$S$35,Sprint!$H$4:$H$35)))))</f>
        <v/>
      </c>
      <c r="H60" s="29" t="str">
        <f>IF('Rangliste Rohdaten'!H60="","",'Rangliste Rohdaten'!H60)</f>
        <v/>
      </c>
      <c r="I60" s="61" t="str">
        <f>IF(H60="","",IF($E60="K",IF($D60=1,LOOKUP(H60,Springen!$E$4:$E$35,Springen!$A$4:$A$35),IF($D60=2,LOOKUP(H60,Springen!$F$4:$F$35,Springen!$A$4:$A$35),LOOKUP(H60,Springen!$G$4:$G$35,Springen!$A$4:$A$35))),IF($D60=1,LOOKUP(H60,Springen!$B$4:$B$35,Springen!$A$4:$A$35),IF($D60=2,LOOKUP(H60,Springen!$C$4:$C$35,Springen!$A$4:$A$34),LOOKUP(H60,Springen!$D$4:$D$35,Springen!$A$4:$A$35)))))</f>
        <v/>
      </c>
      <c r="J60" s="29" t="str">
        <f>IF('Rangliste Rohdaten'!J60="","",'Rangliste Rohdaten'!J60)</f>
        <v/>
      </c>
      <c r="K60" s="61" t="str">
        <f>IF(J60="","",IF($E60="K",IF($D60=1,LOOKUP(J60,Springen!$M$4:$M$35,Springen!$A$4:$A$35),IF($D60=2,LOOKUP(J60,Springen!$N$4:$N$35,Springen!$A$4:$A$35),LOOKUP(J60,Springen!$O$4:$O$35,Springen!$A$4:$A$35))),IF($D60=1,LOOKUP(J60,Springen!$J$4:$J$35,Springen!$A$4:$A$35),IF($D60=2,LOOKUP(J60,Springen!$K$4:$K$35,Springen!$A$4:$A$34),LOOKUP(J60,Springen!$L$4:$L$35,Springen!$A$4:$A$35)))))</f>
        <v/>
      </c>
      <c r="L60" s="29" t="str">
        <f>IF('Rangliste Rohdaten'!L60="","",'Rangliste Rohdaten'!L60)</f>
        <v/>
      </c>
      <c r="M60" s="61" t="str">
        <f>IF(L60="","",IF($E60="K",IF($D60=1,LOOKUP(L60,Werfen!$E$4:$E$35,Werfen!$A$4:$A$35),IF($D60=2,LOOKUP(L60,Werfen!$F$4:$F$35,Werfen!$A$4:$A$35),LOOKUP(L60,Werfen!$G$4:$G$35,Werfen!$A$4:$A$35))),IF($D60=1,LOOKUP(L60,Werfen!$B$4:$B$35,Werfen!$A$4:$A$35),IF($D60=2,LOOKUP(L60,Werfen!$C$4:$C$35,Werfen!$A$4:$A$34),LOOKUP(L60,Werfen!$D$4:$D$35,Werfen!$A$4:$A$35)))))</f>
        <v/>
      </c>
      <c r="N60" s="29" t="str">
        <f>IF('Rangliste Rohdaten'!N60="","",'Rangliste Rohdaten'!N60)</f>
        <v/>
      </c>
      <c r="O60" s="61" t="str">
        <f>IF(N60="","",IF($E60="K",IF($D60=1,LOOKUP(N60,Werfen!$M$4:$M$35,Werfen!$A$4:$A$35),IF($D60=2,LOOKUP(N60,Werfen!$N$4:$N$35,Werfen!$A$4:$A$35),LOOKUP(N60,Werfen!$O$4:$O$35,Werfen!$A$4:$A$35))),IF($D60=1,LOOKUP(N60,Werfen!$J$4:$J$35,Werfen!$A$4:$A$35),IF($D60=2,LOOKUP(N60,Werfen!$K$4:$K$35,Werfen!$A$4:$A$34),LOOKUP(N60,Werfen!$L$4:$L$35,Werfen!$A$4:$A$35)))))</f>
        <v/>
      </c>
      <c r="P60" s="254" t="str">
        <f>IF('Rangliste Rohdaten'!P60="","",'Rangliste Rohdaten'!P60)</f>
        <v/>
      </c>
      <c r="Q60" s="61" t="str">
        <f>IF(P60="","",IF($E60="K",IF($D60=1,LOOKUP(P60,Ausdauer!$E$4:$E$35,Ausdauer!$A$4:$A$35),IF($D60=2,LOOKUP(P60,Ausdauer!$F$4:$F$35,Ausdauer!$A$4:$A$35),LOOKUP(P60,Ausdauer!$G$4:$G$35,Ausdauer!$A$4:$A$35))),IF($D60=1,LOOKUP(P60,Ausdauer!$B$4:$B$35,Ausdauer!$A$4:$A$35),IF($D60=2,LOOKUP(P60,Ausdauer!$C$4:$C$35,Ausdauer!$A$4:$A$34),LOOKUP(P60,Ausdauer!$D$4:$D$35,Ausdauer!$A$4:$A$35)))))</f>
        <v/>
      </c>
      <c r="R60" s="29" t="str">
        <f>IF('Rangliste Rohdaten'!R60="","",'Rangliste Rohdaten'!R60)</f>
        <v/>
      </c>
      <c r="S60" s="61" t="str">
        <f>IF(R60="","",IF($E60="K",IF($D60=1,LOOKUP(R60,Ausdauer!$M$4:$M$35,Ausdauer!$A$4:$A$35),IF($D60=2,LOOKUP(R60,Ausdauer!$N$4:$N$35,Ausdauer!$A$4:$A$35),LOOKUP(R60,Ausdauer!$O$4:$O$35,Ausdauer!$A$4:$A$35))),IF($D60=1,LOOKUP(R60,Ausdauer!$J$4:$J$35,Ausdauer!$A$4:$A$35),IF($D60=2,LOOKUP(R60,Ausdauer!$K$4:$K$35,Ausdauer!$A$4:$A$34),LOOKUP(R60,Ausdauer!$L$4:$L$35,Ausdauer!$A$4:$A$35)))))</f>
        <v/>
      </c>
      <c r="T60" s="29" t="str">
        <f>IF('Rangliste Rohdaten'!T60="","",'Rangliste Rohdaten'!T60)</f>
        <v/>
      </c>
      <c r="U60" s="61" t="str">
        <f>IF(T60="","",IF($E60="K",IF($D60=1,LOOKUP(T60,Ausdauer!$T$4:$T$35,Ausdauer!$P$4:$P$35),IF($D60=2,LOOKUP(T60,Ausdauer!$U$4:$U$35,Ausdauer!$P$4:$P$35),LOOKUP(T60,Ausdauer!$V$4:$V$35,Ausdauer!$P$4:$P$35))),IF($D60=1,LOOKUP(T60,Ausdauer!$Q$4:$Q$35,Ausdauer!$P$4:$P$35),IF($D60=2,LOOKUP(T60,Ausdauer!$R$4:$R$35,Ausdauer!$P$4:$P$34),LOOKUP(T60,Ausdauer!$S$4:$S$35,Ausdauer!$P$4:$P$35)))))</f>
        <v/>
      </c>
      <c r="V60" s="175" t="e">
        <f>SUM(G60,I60,K60,M60,O60,Q60,S60,U60)/COUNT((G60,I60,K60,M60,O60,Q60,S60,U60))</f>
        <v>#DIV/0!</v>
      </c>
      <c r="W60" s="39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40"/>
    </row>
    <row r="61" spans="1:57" s="41" customFormat="1" ht="15" x14ac:dyDescent="0.2">
      <c r="A61" s="241">
        <f>'Rangliste Rohdaten'!B61</f>
        <v>0</v>
      </c>
      <c r="B61" s="27">
        <f>'Rangliste Rohdaten'!C61</f>
        <v>0</v>
      </c>
      <c r="C61" s="27">
        <f>'Rangliste Rohdaten'!D61</f>
        <v>0</v>
      </c>
      <c r="D61" s="64">
        <f t="shared" si="0"/>
        <v>0</v>
      </c>
      <c r="E61" s="28">
        <f>'Rangliste Rohdaten'!E61</f>
        <v>0</v>
      </c>
      <c r="F61" s="29"/>
      <c r="G61" s="61" t="str">
        <f>IF(F61="","",IF($E61="K",IF($D61=1,LOOKUP(F61,Sprint!$T$4:$T$35,Sprint!$H$4:$H$35),IF($D61=2,LOOKUP(F61,Sprint!$U$4:$U$35,Sprint!$H$4:$H$35),LOOKUP(F61,Sprint!$V$4:$V$35,Sprint!$H$4:$H$35))),IF($D61=1,LOOKUP(F61,Sprint!$Q$4:$Q$35,Sprint!$H$4:$H$35),IF($D61=2,LOOKUP(F61,Sprint!$R$4:$R$35,Sprint!$H$4:$H$35),LOOKUP(F61,Sprint!$S$4:$S$35,Sprint!$H$4:$H$35)))))</f>
        <v/>
      </c>
      <c r="H61" s="29" t="str">
        <f>IF('Rangliste Rohdaten'!H61="","",'Rangliste Rohdaten'!H61)</f>
        <v/>
      </c>
      <c r="I61" s="61" t="str">
        <f>IF(H61="","",IF($E61="K",IF($D61=1,LOOKUP(H61,Springen!$E$4:$E$35,Springen!$A$4:$A$35),IF($D61=2,LOOKUP(H61,Springen!$F$4:$F$35,Springen!$A$4:$A$35),LOOKUP(H61,Springen!$G$4:$G$35,Springen!$A$4:$A$35))),IF($D61=1,LOOKUP(H61,Springen!$B$4:$B$35,Springen!$A$4:$A$35),IF($D61=2,LOOKUP(H61,Springen!$C$4:$C$35,Springen!$A$4:$A$34),LOOKUP(H61,Springen!$D$4:$D$35,Springen!$A$4:$A$35)))))</f>
        <v/>
      </c>
      <c r="J61" s="29" t="str">
        <f>IF('Rangliste Rohdaten'!J61="","",'Rangliste Rohdaten'!J61)</f>
        <v/>
      </c>
      <c r="K61" s="61" t="str">
        <f>IF(J61="","",IF($E61="K",IF($D61=1,LOOKUP(J61,Springen!$M$4:$M$35,Springen!$A$4:$A$35),IF($D61=2,LOOKUP(J61,Springen!$N$4:$N$35,Springen!$A$4:$A$35),LOOKUP(J61,Springen!$O$4:$O$35,Springen!$A$4:$A$35))),IF($D61=1,LOOKUP(J61,Springen!$J$4:$J$35,Springen!$A$4:$A$35),IF($D61=2,LOOKUP(J61,Springen!$K$4:$K$35,Springen!$A$4:$A$34),LOOKUP(J61,Springen!$L$4:$L$35,Springen!$A$4:$A$35)))))</f>
        <v/>
      </c>
      <c r="L61" s="29" t="str">
        <f>IF('Rangliste Rohdaten'!L61="","",'Rangliste Rohdaten'!L61)</f>
        <v/>
      </c>
      <c r="M61" s="61" t="str">
        <f>IF(L61="","",IF($E61="K",IF($D61=1,LOOKUP(L61,Werfen!$E$4:$E$35,Werfen!$A$4:$A$35),IF($D61=2,LOOKUP(L61,Werfen!$F$4:$F$35,Werfen!$A$4:$A$35),LOOKUP(L61,Werfen!$G$4:$G$35,Werfen!$A$4:$A$35))),IF($D61=1,LOOKUP(L61,Werfen!$B$4:$B$35,Werfen!$A$4:$A$35),IF($D61=2,LOOKUP(L61,Werfen!$C$4:$C$35,Werfen!$A$4:$A$34),LOOKUP(L61,Werfen!$D$4:$D$35,Werfen!$A$4:$A$35)))))</f>
        <v/>
      </c>
      <c r="N61" s="29" t="str">
        <f>IF('Rangliste Rohdaten'!N61="","",'Rangliste Rohdaten'!N61)</f>
        <v/>
      </c>
      <c r="O61" s="61" t="str">
        <f>IF(N61="","",IF($E61="K",IF($D61=1,LOOKUP(N61,Werfen!$M$4:$M$35,Werfen!$A$4:$A$35),IF($D61=2,LOOKUP(N61,Werfen!$N$4:$N$35,Werfen!$A$4:$A$35),LOOKUP(N61,Werfen!$O$4:$O$35,Werfen!$A$4:$A$35))),IF($D61=1,LOOKUP(N61,Werfen!$J$4:$J$35,Werfen!$A$4:$A$35),IF($D61=2,LOOKUP(N61,Werfen!$K$4:$K$35,Werfen!$A$4:$A$34),LOOKUP(N61,Werfen!$L$4:$L$35,Werfen!$A$4:$A$35)))))</f>
        <v/>
      </c>
      <c r="P61" s="254" t="str">
        <f>IF('Rangliste Rohdaten'!P61="","",'Rangliste Rohdaten'!P61)</f>
        <v/>
      </c>
      <c r="Q61" s="61" t="str">
        <f>IF(P61="","",IF($E61="K",IF($D61=1,LOOKUP(P61,Ausdauer!$E$4:$E$35,Ausdauer!$A$4:$A$35),IF($D61=2,LOOKUP(P61,Ausdauer!$F$4:$F$35,Ausdauer!$A$4:$A$35),LOOKUP(P61,Ausdauer!$G$4:$G$35,Ausdauer!$A$4:$A$35))),IF($D61=1,LOOKUP(P61,Ausdauer!$B$4:$B$35,Ausdauer!$A$4:$A$35),IF($D61=2,LOOKUP(P61,Ausdauer!$C$4:$C$35,Ausdauer!$A$4:$A$34),LOOKUP(P61,Ausdauer!$D$4:$D$35,Ausdauer!$A$4:$A$35)))))</f>
        <v/>
      </c>
      <c r="R61" s="29" t="str">
        <f>IF('Rangliste Rohdaten'!R61="","",'Rangliste Rohdaten'!R61)</f>
        <v/>
      </c>
      <c r="S61" s="61" t="str">
        <f>IF(R61="","",IF($E61="K",IF($D61=1,LOOKUP(R61,Ausdauer!$M$4:$M$35,Ausdauer!$A$4:$A$35),IF($D61=2,LOOKUP(R61,Ausdauer!$N$4:$N$35,Ausdauer!$A$4:$A$35),LOOKUP(R61,Ausdauer!$O$4:$O$35,Ausdauer!$A$4:$A$35))),IF($D61=1,LOOKUP(R61,Ausdauer!$J$4:$J$35,Ausdauer!$A$4:$A$35),IF($D61=2,LOOKUP(R61,Ausdauer!$K$4:$K$35,Ausdauer!$A$4:$A$34),LOOKUP(R61,Ausdauer!$L$4:$L$35,Ausdauer!$A$4:$A$35)))))</f>
        <v/>
      </c>
      <c r="T61" s="29" t="str">
        <f>IF('Rangliste Rohdaten'!T61="","",'Rangliste Rohdaten'!T61)</f>
        <v/>
      </c>
      <c r="U61" s="61" t="str">
        <f>IF(T61="","",IF($E61="K",IF($D61=1,LOOKUP(T61,Ausdauer!$T$4:$T$35,Ausdauer!$P$4:$P$35),IF($D61=2,LOOKUP(T61,Ausdauer!$U$4:$U$35,Ausdauer!$P$4:$P$35),LOOKUP(T61,Ausdauer!$V$4:$V$35,Ausdauer!$P$4:$P$35))),IF($D61=1,LOOKUP(T61,Ausdauer!$Q$4:$Q$35,Ausdauer!$P$4:$P$35),IF($D61=2,LOOKUP(T61,Ausdauer!$R$4:$R$35,Ausdauer!$P$4:$P$34),LOOKUP(T61,Ausdauer!$S$4:$S$35,Ausdauer!$P$4:$P$35)))))</f>
        <v/>
      </c>
      <c r="V61" s="175" t="e">
        <f>SUM(G61,I61,K61,M61,O61,Q61,S61,U61)/COUNT((G61,I61,K61,M61,O61,Q61,S61,U61))</f>
        <v>#DIV/0!</v>
      </c>
      <c r="W61" s="39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40"/>
    </row>
    <row r="62" spans="1:57" s="41" customFormat="1" ht="15" x14ac:dyDescent="0.2">
      <c r="A62" s="241">
        <f>'Rangliste Rohdaten'!B62</f>
        <v>0</v>
      </c>
      <c r="B62" s="27">
        <f>'Rangliste Rohdaten'!C62</f>
        <v>0</v>
      </c>
      <c r="C62" s="27">
        <f>'Rangliste Rohdaten'!D62</f>
        <v>0</v>
      </c>
      <c r="D62" s="64">
        <f t="shared" si="0"/>
        <v>0</v>
      </c>
      <c r="E62" s="28">
        <f>'Rangliste Rohdaten'!E62</f>
        <v>0</v>
      </c>
      <c r="F62" s="29"/>
      <c r="G62" s="61" t="str">
        <f>IF(F62="","",IF($E62="K",IF($D62=1,LOOKUP(F62,Sprint!$T$4:$T$35,Sprint!$H$4:$H$35),IF($D62=2,LOOKUP(F62,Sprint!$U$4:$U$35,Sprint!$H$4:$H$35),LOOKUP(F62,Sprint!$V$4:$V$35,Sprint!$H$4:$H$35))),IF($D62=1,LOOKUP(F62,Sprint!$Q$4:$Q$35,Sprint!$H$4:$H$35),IF($D62=2,LOOKUP(F62,Sprint!$R$4:$R$35,Sprint!$H$4:$H$35),LOOKUP(F62,Sprint!$S$4:$S$35,Sprint!$H$4:$H$35)))))</f>
        <v/>
      </c>
      <c r="H62" s="29" t="str">
        <f>IF('Rangliste Rohdaten'!H62="","",'Rangliste Rohdaten'!H62)</f>
        <v/>
      </c>
      <c r="I62" s="61" t="str">
        <f>IF(H62="","",IF($E62="K",IF($D62=1,LOOKUP(H62,Springen!$E$4:$E$35,Springen!$A$4:$A$35),IF($D62=2,LOOKUP(H62,Springen!$F$4:$F$35,Springen!$A$4:$A$35),LOOKUP(H62,Springen!$G$4:$G$35,Springen!$A$4:$A$35))),IF($D62=1,LOOKUP(H62,Springen!$B$4:$B$35,Springen!$A$4:$A$35),IF($D62=2,LOOKUP(H62,Springen!$C$4:$C$35,Springen!$A$4:$A$34),LOOKUP(H62,Springen!$D$4:$D$35,Springen!$A$4:$A$35)))))</f>
        <v/>
      </c>
      <c r="J62" s="29" t="str">
        <f>IF('Rangliste Rohdaten'!J62="","",'Rangliste Rohdaten'!J62)</f>
        <v/>
      </c>
      <c r="K62" s="61" t="str">
        <f>IF(J62="","",IF($E62="K",IF($D62=1,LOOKUP(J62,Springen!$M$4:$M$35,Springen!$A$4:$A$35),IF($D62=2,LOOKUP(J62,Springen!$N$4:$N$35,Springen!$A$4:$A$35),LOOKUP(J62,Springen!$O$4:$O$35,Springen!$A$4:$A$35))),IF($D62=1,LOOKUP(J62,Springen!$J$4:$J$35,Springen!$A$4:$A$35),IF($D62=2,LOOKUP(J62,Springen!$K$4:$K$35,Springen!$A$4:$A$34),LOOKUP(J62,Springen!$L$4:$L$35,Springen!$A$4:$A$35)))))</f>
        <v/>
      </c>
      <c r="L62" s="29" t="str">
        <f>IF('Rangliste Rohdaten'!L62="","",'Rangliste Rohdaten'!L62)</f>
        <v/>
      </c>
      <c r="M62" s="61" t="str">
        <f>IF(L62="","",IF($E62="K",IF($D62=1,LOOKUP(L62,Werfen!$E$4:$E$35,Werfen!$A$4:$A$35),IF($D62=2,LOOKUP(L62,Werfen!$F$4:$F$35,Werfen!$A$4:$A$35),LOOKUP(L62,Werfen!$G$4:$G$35,Werfen!$A$4:$A$35))),IF($D62=1,LOOKUP(L62,Werfen!$B$4:$B$35,Werfen!$A$4:$A$35),IF($D62=2,LOOKUP(L62,Werfen!$C$4:$C$35,Werfen!$A$4:$A$34),LOOKUP(L62,Werfen!$D$4:$D$35,Werfen!$A$4:$A$35)))))</f>
        <v/>
      </c>
      <c r="N62" s="29" t="str">
        <f>IF('Rangliste Rohdaten'!N62="","",'Rangliste Rohdaten'!N62)</f>
        <v/>
      </c>
      <c r="O62" s="61" t="str">
        <f>IF(N62="","",IF($E62="K",IF($D62=1,LOOKUP(N62,Werfen!$M$4:$M$35,Werfen!$A$4:$A$35),IF($D62=2,LOOKUP(N62,Werfen!$N$4:$N$35,Werfen!$A$4:$A$35),LOOKUP(N62,Werfen!$O$4:$O$35,Werfen!$A$4:$A$35))),IF($D62=1,LOOKUP(N62,Werfen!$J$4:$J$35,Werfen!$A$4:$A$35),IF($D62=2,LOOKUP(N62,Werfen!$K$4:$K$35,Werfen!$A$4:$A$34),LOOKUP(N62,Werfen!$L$4:$L$35,Werfen!$A$4:$A$35)))))</f>
        <v/>
      </c>
      <c r="P62" s="254" t="str">
        <f>IF('Rangliste Rohdaten'!P62="","",'Rangliste Rohdaten'!P62)</f>
        <v/>
      </c>
      <c r="Q62" s="61" t="str">
        <f>IF(P62="","",IF($E62="K",IF($D62=1,LOOKUP(P62,Ausdauer!$E$4:$E$35,Ausdauer!$A$4:$A$35),IF($D62=2,LOOKUP(P62,Ausdauer!$F$4:$F$35,Ausdauer!$A$4:$A$35),LOOKUP(P62,Ausdauer!$G$4:$G$35,Ausdauer!$A$4:$A$35))),IF($D62=1,LOOKUP(P62,Ausdauer!$B$4:$B$35,Ausdauer!$A$4:$A$35),IF($D62=2,LOOKUP(P62,Ausdauer!$C$4:$C$35,Ausdauer!$A$4:$A$34),LOOKUP(P62,Ausdauer!$D$4:$D$35,Ausdauer!$A$4:$A$35)))))</f>
        <v/>
      </c>
      <c r="R62" s="29" t="str">
        <f>IF('Rangliste Rohdaten'!R62="","",'Rangliste Rohdaten'!R62)</f>
        <v/>
      </c>
      <c r="S62" s="61" t="str">
        <f>IF(R62="","",IF($E62="K",IF($D62=1,LOOKUP(R62,Ausdauer!$M$4:$M$35,Ausdauer!$A$4:$A$35),IF($D62=2,LOOKUP(R62,Ausdauer!$N$4:$N$35,Ausdauer!$A$4:$A$35),LOOKUP(R62,Ausdauer!$O$4:$O$35,Ausdauer!$A$4:$A$35))),IF($D62=1,LOOKUP(R62,Ausdauer!$J$4:$J$35,Ausdauer!$A$4:$A$35),IF($D62=2,LOOKUP(R62,Ausdauer!$K$4:$K$35,Ausdauer!$A$4:$A$34),LOOKUP(R62,Ausdauer!$L$4:$L$35,Ausdauer!$A$4:$A$35)))))</f>
        <v/>
      </c>
      <c r="T62" s="29" t="str">
        <f>IF('Rangliste Rohdaten'!T62="","",'Rangliste Rohdaten'!T62)</f>
        <v/>
      </c>
      <c r="U62" s="61" t="str">
        <f>IF(T62="","",IF($E62="K",IF($D62=1,LOOKUP(T62,Ausdauer!$T$4:$T$35,Ausdauer!$P$4:$P$35),IF($D62=2,LOOKUP(T62,Ausdauer!$U$4:$U$35,Ausdauer!$P$4:$P$35),LOOKUP(T62,Ausdauer!$V$4:$V$35,Ausdauer!$P$4:$P$35))),IF($D62=1,LOOKUP(T62,Ausdauer!$Q$4:$Q$35,Ausdauer!$P$4:$P$35),IF($D62=2,LOOKUP(T62,Ausdauer!$R$4:$R$35,Ausdauer!$P$4:$P$34),LOOKUP(T62,Ausdauer!$S$4:$S$35,Ausdauer!$P$4:$P$35)))))</f>
        <v/>
      </c>
      <c r="V62" s="175" t="e">
        <f>SUM(G62,I62,K62,M62,O62,Q62,S62,U62)/COUNT((G62,I62,K62,M62,O62,Q62,S62,U62))</f>
        <v>#DIV/0!</v>
      </c>
      <c r="W62" s="39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40"/>
    </row>
    <row r="63" spans="1:57" s="41" customFormat="1" ht="15" x14ac:dyDescent="0.2">
      <c r="A63" s="241">
        <f>'Rangliste Rohdaten'!B63</f>
        <v>0</v>
      </c>
      <c r="B63" s="27">
        <f>'Rangliste Rohdaten'!C63</f>
        <v>0</v>
      </c>
      <c r="C63" s="27">
        <f>'Rangliste Rohdaten'!D63</f>
        <v>0</v>
      </c>
      <c r="D63" s="64">
        <f t="shared" si="0"/>
        <v>0</v>
      </c>
      <c r="E63" s="28">
        <f>'Rangliste Rohdaten'!E63</f>
        <v>0</v>
      </c>
      <c r="F63" s="29"/>
      <c r="G63" s="61" t="str">
        <f>IF(F63="","",IF($E63="K",IF($D63=1,LOOKUP(F63,Sprint!$T$4:$T$35,Sprint!$H$4:$H$35),IF($D63=2,LOOKUP(F63,Sprint!$U$4:$U$35,Sprint!$H$4:$H$35),LOOKUP(F63,Sprint!$V$4:$V$35,Sprint!$H$4:$H$35))),IF($D63=1,LOOKUP(F63,Sprint!$Q$4:$Q$35,Sprint!$H$4:$H$35),IF($D63=2,LOOKUP(F63,Sprint!$R$4:$R$35,Sprint!$H$4:$H$35),LOOKUP(F63,Sprint!$S$4:$S$35,Sprint!$H$4:$H$35)))))</f>
        <v/>
      </c>
      <c r="H63" s="29" t="str">
        <f>IF('Rangliste Rohdaten'!H63="","",'Rangliste Rohdaten'!H63)</f>
        <v/>
      </c>
      <c r="I63" s="61" t="str">
        <f>IF(H63="","",IF($E63="K",IF($D63=1,LOOKUP(H63,Springen!$E$4:$E$35,Springen!$A$4:$A$35),IF($D63=2,LOOKUP(H63,Springen!$F$4:$F$35,Springen!$A$4:$A$35),LOOKUP(H63,Springen!$G$4:$G$35,Springen!$A$4:$A$35))),IF($D63=1,LOOKUP(H63,Springen!$B$4:$B$35,Springen!$A$4:$A$35),IF($D63=2,LOOKUP(H63,Springen!$C$4:$C$35,Springen!$A$4:$A$34),LOOKUP(H63,Springen!$D$4:$D$35,Springen!$A$4:$A$35)))))</f>
        <v/>
      </c>
      <c r="J63" s="29" t="str">
        <f>IF('Rangliste Rohdaten'!J63="","",'Rangliste Rohdaten'!J63)</f>
        <v/>
      </c>
      <c r="K63" s="61" t="str">
        <f>IF(J63="","",IF($E63="K",IF($D63=1,LOOKUP(J63,Springen!$M$4:$M$35,Springen!$A$4:$A$35),IF($D63=2,LOOKUP(J63,Springen!$N$4:$N$35,Springen!$A$4:$A$35),LOOKUP(J63,Springen!$O$4:$O$35,Springen!$A$4:$A$35))),IF($D63=1,LOOKUP(J63,Springen!$J$4:$J$35,Springen!$A$4:$A$35),IF($D63=2,LOOKUP(J63,Springen!$K$4:$K$35,Springen!$A$4:$A$34),LOOKUP(J63,Springen!$L$4:$L$35,Springen!$A$4:$A$35)))))</f>
        <v/>
      </c>
      <c r="L63" s="29" t="str">
        <f>IF('Rangliste Rohdaten'!L63="","",'Rangliste Rohdaten'!L63)</f>
        <v/>
      </c>
      <c r="M63" s="61" t="str">
        <f>IF(L63="","",IF($E63="K",IF($D63=1,LOOKUP(L63,Werfen!$E$4:$E$35,Werfen!$A$4:$A$35),IF($D63=2,LOOKUP(L63,Werfen!$F$4:$F$35,Werfen!$A$4:$A$35),LOOKUP(L63,Werfen!$G$4:$G$35,Werfen!$A$4:$A$35))),IF($D63=1,LOOKUP(L63,Werfen!$B$4:$B$35,Werfen!$A$4:$A$35),IF($D63=2,LOOKUP(L63,Werfen!$C$4:$C$35,Werfen!$A$4:$A$34),LOOKUP(L63,Werfen!$D$4:$D$35,Werfen!$A$4:$A$35)))))</f>
        <v/>
      </c>
      <c r="N63" s="29" t="str">
        <f>IF('Rangliste Rohdaten'!N63="","",'Rangliste Rohdaten'!N63)</f>
        <v/>
      </c>
      <c r="O63" s="61" t="str">
        <f>IF(N63="","",IF($E63="K",IF($D63=1,LOOKUP(N63,Werfen!$M$4:$M$35,Werfen!$A$4:$A$35),IF($D63=2,LOOKUP(N63,Werfen!$N$4:$N$35,Werfen!$A$4:$A$35),LOOKUP(N63,Werfen!$O$4:$O$35,Werfen!$A$4:$A$35))),IF($D63=1,LOOKUP(N63,Werfen!$J$4:$J$35,Werfen!$A$4:$A$35),IF($D63=2,LOOKUP(N63,Werfen!$K$4:$K$35,Werfen!$A$4:$A$34),LOOKUP(N63,Werfen!$L$4:$L$35,Werfen!$A$4:$A$35)))))</f>
        <v/>
      </c>
      <c r="P63" s="254" t="str">
        <f>IF('Rangliste Rohdaten'!P63="","",'Rangliste Rohdaten'!P63)</f>
        <v/>
      </c>
      <c r="Q63" s="61" t="str">
        <f>IF(P63="","",IF($E63="K",IF($D63=1,LOOKUP(P63,Ausdauer!$E$4:$E$35,Ausdauer!$A$4:$A$35),IF($D63=2,LOOKUP(P63,Ausdauer!$F$4:$F$35,Ausdauer!$A$4:$A$35),LOOKUP(P63,Ausdauer!$G$4:$G$35,Ausdauer!$A$4:$A$35))),IF($D63=1,LOOKUP(P63,Ausdauer!$B$4:$B$35,Ausdauer!$A$4:$A$35),IF($D63=2,LOOKUP(P63,Ausdauer!$C$4:$C$35,Ausdauer!$A$4:$A$34),LOOKUP(P63,Ausdauer!$D$4:$D$35,Ausdauer!$A$4:$A$35)))))</f>
        <v/>
      </c>
      <c r="R63" s="29" t="str">
        <f>IF('Rangliste Rohdaten'!R63="","",'Rangliste Rohdaten'!R63)</f>
        <v/>
      </c>
      <c r="S63" s="61" t="str">
        <f>IF(R63="","",IF($E63="K",IF($D63=1,LOOKUP(R63,Ausdauer!$M$4:$M$35,Ausdauer!$A$4:$A$35),IF($D63=2,LOOKUP(R63,Ausdauer!$N$4:$N$35,Ausdauer!$A$4:$A$35),LOOKUP(R63,Ausdauer!$O$4:$O$35,Ausdauer!$A$4:$A$35))),IF($D63=1,LOOKUP(R63,Ausdauer!$J$4:$J$35,Ausdauer!$A$4:$A$35),IF($D63=2,LOOKUP(R63,Ausdauer!$K$4:$K$35,Ausdauer!$A$4:$A$34),LOOKUP(R63,Ausdauer!$L$4:$L$35,Ausdauer!$A$4:$A$35)))))</f>
        <v/>
      </c>
      <c r="T63" s="29" t="str">
        <f>IF('Rangliste Rohdaten'!T63="","",'Rangliste Rohdaten'!T63)</f>
        <v/>
      </c>
      <c r="U63" s="61" t="str">
        <f>IF(T63="","",IF($E63="K",IF($D63=1,LOOKUP(T63,Ausdauer!$T$4:$T$35,Ausdauer!$P$4:$P$35),IF($D63=2,LOOKUP(T63,Ausdauer!$U$4:$U$35,Ausdauer!$P$4:$P$35),LOOKUP(T63,Ausdauer!$V$4:$V$35,Ausdauer!$P$4:$P$35))),IF($D63=1,LOOKUP(T63,Ausdauer!$Q$4:$Q$35,Ausdauer!$P$4:$P$35),IF($D63=2,LOOKUP(T63,Ausdauer!$R$4:$R$35,Ausdauer!$P$4:$P$34),LOOKUP(T63,Ausdauer!$S$4:$S$35,Ausdauer!$P$4:$P$35)))))</f>
        <v/>
      </c>
      <c r="V63" s="175" t="e">
        <f>SUM(G63,I63,K63,M63,O63,Q63,S63,U63)/COUNT((G63,I63,K63,M63,O63,Q63,S63,U63))</f>
        <v>#DIV/0!</v>
      </c>
      <c r="W63" s="39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40"/>
    </row>
    <row r="64" spans="1:57" s="41" customFormat="1" ht="15" x14ac:dyDescent="0.2">
      <c r="A64" s="241">
        <f>'Rangliste Rohdaten'!B64</f>
        <v>0</v>
      </c>
      <c r="B64" s="27">
        <f>'Rangliste Rohdaten'!C64</f>
        <v>0</v>
      </c>
      <c r="C64" s="27">
        <f>'Rangliste Rohdaten'!D64</f>
        <v>0</v>
      </c>
      <c r="D64" s="64">
        <f t="shared" si="0"/>
        <v>0</v>
      </c>
      <c r="E64" s="28">
        <f>'Rangliste Rohdaten'!E64</f>
        <v>0</v>
      </c>
      <c r="F64" s="29"/>
      <c r="G64" s="61" t="str">
        <f>IF(F64="","",IF($E64="K",IF($D64=1,LOOKUP(F64,Sprint!$T$4:$T$35,Sprint!$H$4:$H$35),IF($D64=2,LOOKUP(F64,Sprint!$U$4:$U$35,Sprint!$H$4:$H$35),LOOKUP(F64,Sprint!$V$4:$V$35,Sprint!$H$4:$H$35))),IF($D64=1,LOOKUP(F64,Sprint!$Q$4:$Q$35,Sprint!$H$4:$H$35),IF($D64=2,LOOKUP(F64,Sprint!$R$4:$R$35,Sprint!$H$4:$H$35),LOOKUP(F64,Sprint!$S$4:$S$35,Sprint!$H$4:$H$35)))))</f>
        <v/>
      </c>
      <c r="H64" s="29" t="str">
        <f>IF('Rangliste Rohdaten'!H64="","",'Rangliste Rohdaten'!H64)</f>
        <v/>
      </c>
      <c r="I64" s="61" t="str">
        <f>IF(H64="","",IF($E64="K",IF($D64=1,LOOKUP(H64,Springen!$E$4:$E$35,Springen!$A$4:$A$35),IF($D64=2,LOOKUP(H64,Springen!$F$4:$F$35,Springen!$A$4:$A$35),LOOKUP(H64,Springen!$G$4:$G$35,Springen!$A$4:$A$35))),IF($D64=1,LOOKUP(H64,Springen!$B$4:$B$35,Springen!$A$4:$A$35),IF($D64=2,LOOKUP(H64,Springen!$C$4:$C$35,Springen!$A$4:$A$34),LOOKUP(H64,Springen!$D$4:$D$35,Springen!$A$4:$A$35)))))</f>
        <v/>
      </c>
      <c r="J64" s="29" t="str">
        <f>IF('Rangliste Rohdaten'!J64="","",'Rangliste Rohdaten'!J64)</f>
        <v/>
      </c>
      <c r="K64" s="61" t="str">
        <f>IF(J64="","",IF($E64="K",IF($D64=1,LOOKUP(J64,Springen!$M$4:$M$35,Springen!$A$4:$A$35),IF($D64=2,LOOKUP(J64,Springen!$N$4:$N$35,Springen!$A$4:$A$35),LOOKUP(J64,Springen!$O$4:$O$35,Springen!$A$4:$A$35))),IF($D64=1,LOOKUP(J64,Springen!$J$4:$J$35,Springen!$A$4:$A$35),IF($D64=2,LOOKUP(J64,Springen!$K$4:$K$35,Springen!$A$4:$A$34),LOOKUP(J64,Springen!$L$4:$L$35,Springen!$A$4:$A$35)))))</f>
        <v/>
      </c>
      <c r="L64" s="29" t="str">
        <f>IF('Rangliste Rohdaten'!L64="","",'Rangliste Rohdaten'!L64)</f>
        <v/>
      </c>
      <c r="M64" s="61" t="str">
        <f>IF(L64="","",IF($E64="K",IF($D64=1,LOOKUP(L64,Werfen!$E$4:$E$35,Werfen!$A$4:$A$35),IF($D64=2,LOOKUP(L64,Werfen!$F$4:$F$35,Werfen!$A$4:$A$35),LOOKUP(L64,Werfen!$G$4:$G$35,Werfen!$A$4:$A$35))),IF($D64=1,LOOKUP(L64,Werfen!$B$4:$B$35,Werfen!$A$4:$A$35),IF($D64=2,LOOKUP(L64,Werfen!$C$4:$C$35,Werfen!$A$4:$A$34),LOOKUP(L64,Werfen!$D$4:$D$35,Werfen!$A$4:$A$35)))))</f>
        <v/>
      </c>
      <c r="N64" s="29" t="str">
        <f>IF('Rangliste Rohdaten'!N64="","",'Rangliste Rohdaten'!N64)</f>
        <v/>
      </c>
      <c r="O64" s="61" t="str">
        <f>IF(N64="","",IF($E64="K",IF($D64=1,LOOKUP(N64,Werfen!$M$4:$M$35,Werfen!$A$4:$A$35),IF($D64=2,LOOKUP(N64,Werfen!$N$4:$N$35,Werfen!$A$4:$A$35),LOOKUP(N64,Werfen!$O$4:$O$35,Werfen!$A$4:$A$35))),IF($D64=1,LOOKUP(N64,Werfen!$J$4:$J$35,Werfen!$A$4:$A$35),IF($D64=2,LOOKUP(N64,Werfen!$K$4:$K$35,Werfen!$A$4:$A$34),LOOKUP(N64,Werfen!$L$4:$L$35,Werfen!$A$4:$A$35)))))</f>
        <v/>
      </c>
      <c r="P64" s="254" t="str">
        <f>IF('Rangliste Rohdaten'!P64="","",'Rangliste Rohdaten'!P64)</f>
        <v/>
      </c>
      <c r="Q64" s="61" t="str">
        <f>IF(P64="","",IF($E64="K",IF($D64=1,LOOKUP(P64,Ausdauer!$E$4:$E$35,Ausdauer!$A$4:$A$35),IF($D64=2,LOOKUP(P64,Ausdauer!$F$4:$F$35,Ausdauer!$A$4:$A$35),LOOKUP(P64,Ausdauer!$G$4:$G$35,Ausdauer!$A$4:$A$35))),IF($D64=1,LOOKUP(P64,Ausdauer!$B$4:$B$35,Ausdauer!$A$4:$A$35),IF($D64=2,LOOKUP(P64,Ausdauer!$C$4:$C$35,Ausdauer!$A$4:$A$34),LOOKUP(P64,Ausdauer!$D$4:$D$35,Ausdauer!$A$4:$A$35)))))</f>
        <v/>
      </c>
      <c r="R64" s="29" t="str">
        <f>IF('Rangliste Rohdaten'!R64="","",'Rangliste Rohdaten'!R64)</f>
        <v/>
      </c>
      <c r="S64" s="61" t="str">
        <f>IF(R64="","",IF($E64="K",IF($D64=1,LOOKUP(R64,Ausdauer!$M$4:$M$35,Ausdauer!$A$4:$A$35),IF($D64=2,LOOKUP(R64,Ausdauer!$N$4:$N$35,Ausdauer!$A$4:$A$35),LOOKUP(R64,Ausdauer!$O$4:$O$35,Ausdauer!$A$4:$A$35))),IF($D64=1,LOOKUP(R64,Ausdauer!$J$4:$J$35,Ausdauer!$A$4:$A$35),IF($D64=2,LOOKUP(R64,Ausdauer!$K$4:$K$35,Ausdauer!$A$4:$A$34),LOOKUP(R64,Ausdauer!$L$4:$L$35,Ausdauer!$A$4:$A$35)))))</f>
        <v/>
      </c>
      <c r="T64" s="29" t="str">
        <f>IF('Rangliste Rohdaten'!T64="","",'Rangliste Rohdaten'!T64)</f>
        <v/>
      </c>
      <c r="U64" s="61" t="str">
        <f>IF(T64="","",IF($E64="K",IF($D64=1,LOOKUP(T64,Ausdauer!$T$4:$T$35,Ausdauer!$P$4:$P$35),IF($D64=2,LOOKUP(T64,Ausdauer!$U$4:$U$35,Ausdauer!$P$4:$P$35),LOOKUP(T64,Ausdauer!$V$4:$V$35,Ausdauer!$P$4:$P$35))),IF($D64=1,LOOKUP(T64,Ausdauer!$Q$4:$Q$35,Ausdauer!$P$4:$P$35),IF($D64=2,LOOKUP(T64,Ausdauer!$R$4:$R$35,Ausdauer!$P$4:$P$34),LOOKUP(T64,Ausdauer!$S$4:$S$35,Ausdauer!$P$4:$P$35)))))</f>
        <v/>
      </c>
      <c r="V64" s="175" t="e">
        <f>SUM(G64,I64,K64,M64,O64,Q64,S64,U64)/COUNT((G64,I64,K64,M64,O64,Q64,S64,U64))</f>
        <v>#DIV/0!</v>
      </c>
      <c r="W64" s="39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40"/>
    </row>
    <row r="65" spans="1:57" s="41" customFormat="1" ht="15" x14ac:dyDescent="0.2">
      <c r="A65" s="241">
        <f>'Rangliste Rohdaten'!B65</f>
        <v>0</v>
      </c>
      <c r="B65" s="27">
        <f>'Rangliste Rohdaten'!C65</f>
        <v>0</v>
      </c>
      <c r="C65" s="27">
        <f>'Rangliste Rohdaten'!D65</f>
        <v>0</v>
      </c>
      <c r="D65" s="64">
        <f t="shared" si="0"/>
        <v>0</v>
      </c>
      <c r="E65" s="28">
        <f>'Rangliste Rohdaten'!E65</f>
        <v>0</v>
      </c>
      <c r="F65" s="29" t="str">
        <f>IF('Rangliste Rohdaten'!F65="","",'Rangliste Rohdaten'!F65)</f>
        <v/>
      </c>
      <c r="G65" s="61" t="str">
        <f>IF(F65="","",IF($E65="K",IF($D65=1,LOOKUP(F65,Sprint!$T$4:$T$35,Sprint!$H$4:$H$35),IF($D65=2,LOOKUP(F65,Sprint!$U$4:$U$35,Sprint!$H$4:$H$35),LOOKUP(F65,Sprint!$V$4:$V$35,Sprint!$H$4:$H$35))),IF($D65=1,LOOKUP(F65,Sprint!$Q$4:$Q$35,Sprint!$H$4:$H$35),IF($D65=2,LOOKUP(F65,Sprint!$R$4:$R$35,Sprint!$H$4:$H$35),LOOKUP(F65,Sprint!$S$4:$S$35,Sprint!$H$4:$H$35)))))</f>
        <v/>
      </c>
      <c r="H65" s="29" t="str">
        <f>IF('Rangliste Rohdaten'!H65="","",'Rangliste Rohdaten'!H65)</f>
        <v/>
      </c>
      <c r="I65" s="61" t="str">
        <f>IF(H65="","",IF($E65="K",IF($D65=1,LOOKUP(H65,Springen!$E$4:$E$35,Springen!$A$4:$A$35),IF($D65=2,LOOKUP(H65,Springen!$F$4:$F$35,Springen!$A$4:$A$35),LOOKUP(H65,Springen!$G$4:$G$35,Springen!$A$4:$A$35))),IF($D65=1,LOOKUP(H65,Springen!$B$4:$B$35,Springen!$A$4:$A$35),IF($D65=2,LOOKUP(H65,Springen!$C$4:$C$35,Springen!$A$4:$A$34),LOOKUP(H65,Springen!$D$4:$D$35,Springen!$A$4:$A$35)))))</f>
        <v/>
      </c>
      <c r="J65" s="29" t="str">
        <f>IF('Rangliste Rohdaten'!J65="","",'Rangliste Rohdaten'!J65)</f>
        <v/>
      </c>
      <c r="K65" s="61" t="str">
        <f>IF(J65="","",IF($E65="K",IF($D65=1,LOOKUP(J65,Springen!$M$4:$M$35,Springen!$A$4:$A$35),IF($D65=2,LOOKUP(J65,Springen!$N$4:$N$35,Springen!$A$4:$A$35),LOOKUP(J65,Springen!$O$4:$O$35,Springen!$A$4:$A$35))),IF($D65=1,LOOKUP(J65,Springen!$J$4:$J$35,Springen!$A$4:$A$35),IF($D65=2,LOOKUP(J65,Springen!$K$4:$K$35,Springen!$A$4:$A$34),LOOKUP(J65,Springen!$L$4:$L$35,Springen!$A$4:$A$35)))))</f>
        <v/>
      </c>
      <c r="L65" s="29" t="str">
        <f>IF('Rangliste Rohdaten'!L65="","",'Rangliste Rohdaten'!L65)</f>
        <v/>
      </c>
      <c r="M65" s="61" t="str">
        <f>IF(L65="","",IF($E65="K",IF($D65=1,LOOKUP(L65,Werfen!$E$4:$E$35,Werfen!$A$4:$A$35),IF($D65=2,LOOKUP(L65,Werfen!$F$4:$F$35,Werfen!$A$4:$A$35),LOOKUP(L65,Werfen!$G$4:$G$35,Werfen!$A$4:$A$35))),IF($D65=1,LOOKUP(L65,Werfen!$B$4:$B$35,Werfen!$A$4:$A$35),IF($D65=2,LOOKUP(L65,Werfen!$C$4:$C$35,Werfen!$A$4:$A$34),LOOKUP(L65,Werfen!$D$4:$D$35,Werfen!$A$4:$A$35)))))</f>
        <v/>
      </c>
      <c r="N65" s="29" t="str">
        <f>IF('Rangliste Rohdaten'!N65="","",'Rangliste Rohdaten'!N65)</f>
        <v/>
      </c>
      <c r="O65" s="61" t="str">
        <f>IF(N65="","",IF($E65="K",IF($D65=1,LOOKUP(N65,Werfen!$M$4:$M$35,Werfen!$A$4:$A$35),IF($D65=2,LOOKUP(N65,Werfen!$N$4:$N$35,Werfen!$A$4:$A$35),LOOKUP(N65,Werfen!$O$4:$O$35,Werfen!$A$4:$A$35))),IF($D65=1,LOOKUP(N65,Werfen!$J$4:$J$35,Werfen!$A$4:$A$35),IF($D65=2,LOOKUP(N65,Werfen!$K$4:$K$35,Werfen!$A$4:$A$34),LOOKUP(N65,Werfen!$L$4:$L$35,Werfen!$A$4:$A$35)))))</f>
        <v/>
      </c>
      <c r="P65" s="254" t="str">
        <f>IF('Rangliste Rohdaten'!P65="","",'Rangliste Rohdaten'!P65)</f>
        <v/>
      </c>
      <c r="Q65" s="61" t="str">
        <f>IF(P65="","",IF($E65="K",IF($D65=1,LOOKUP(P65,Ausdauer!$E$4:$E$35,Ausdauer!$A$4:$A$35),IF($D65=2,LOOKUP(P65,Ausdauer!$F$4:$F$35,Ausdauer!$A$4:$A$35),LOOKUP(P65,Ausdauer!$G$4:$G$35,Ausdauer!$A$4:$A$35))),IF($D65=1,LOOKUP(P65,Ausdauer!$B$4:$B$35,Ausdauer!$A$4:$A$35),IF($D65=2,LOOKUP(P65,Ausdauer!$C$4:$C$35,Ausdauer!$A$4:$A$34),LOOKUP(P65,Ausdauer!$D$4:$D$35,Ausdauer!$A$4:$A$35)))))</f>
        <v/>
      </c>
      <c r="R65" s="29" t="str">
        <f>IF('Rangliste Rohdaten'!R65="","",'Rangliste Rohdaten'!R65)</f>
        <v/>
      </c>
      <c r="S65" s="61" t="str">
        <f>IF(R65="","",IF($E65="K",IF($D65=1,LOOKUP(R65,Ausdauer!$M$4:$M$35,Ausdauer!$A$4:$A$35),IF($D65=2,LOOKUP(R65,Ausdauer!$N$4:$N$35,Ausdauer!$A$4:$A$35),LOOKUP(R65,Ausdauer!$O$4:$O$35,Ausdauer!$A$4:$A$35))),IF($D65=1,LOOKUP(R65,Ausdauer!$J$4:$J$35,Ausdauer!$A$4:$A$35),IF($D65=2,LOOKUP(R65,Ausdauer!$K$4:$K$35,Ausdauer!$A$4:$A$34),LOOKUP(R65,Ausdauer!$L$4:$L$35,Ausdauer!$A$4:$A$35)))))</f>
        <v/>
      </c>
      <c r="T65" s="29" t="str">
        <f>IF('Rangliste Rohdaten'!T65="","",'Rangliste Rohdaten'!T65)</f>
        <v/>
      </c>
      <c r="U65" s="61" t="str">
        <f>IF(T65="","",IF($E65="K",IF($D65=1,LOOKUP(T65,Ausdauer!$T$4:$T$35,Ausdauer!$P$4:$P$35),IF($D65=2,LOOKUP(T65,Ausdauer!$U$4:$U$35,Ausdauer!$P$4:$P$35),LOOKUP(T65,Ausdauer!$V$4:$V$35,Ausdauer!$P$4:$P$35))),IF($D65=1,LOOKUP(T65,Ausdauer!$Q$4:$Q$35,Ausdauer!$P$4:$P$35),IF($D65=2,LOOKUP(T65,Ausdauer!$R$4:$R$35,Ausdauer!$P$4:$P$34),LOOKUP(T65,Ausdauer!$S$4:$S$35,Ausdauer!$P$4:$P$35)))))</f>
        <v/>
      </c>
      <c r="V65" s="175" t="e">
        <f>SUM(G65,I65,K65,M65,O65,Q65,S65,U65)/COUNT((G65,I65,K65,M65,O65,Q65,S65,U65))</f>
        <v>#DIV/0!</v>
      </c>
      <c r="W65" s="39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40"/>
    </row>
    <row r="66" spans="1:57" s="41" customFormat="1" ht="15" x14ac:dyDescent="0.2">
      <c r="A66" s="241">
        <f>'Rangliste Rohdaten'!B66</f>
        <v>0</v>
      </c>
      <c r="B66" s="27">
        <f>'Rangliste Rohdaten'!C66</f>
        <v>0</v>
      </c>
      <c r="C66" s="27">
        <f>'Rangliste Rohdaten'!D66</f>
        <v>0</v>
      </c>
      <c r="D66" s="64">
        <f t="shared" si="0"/>
        <v>0</v>
      </c>
      <c r="E66" s="28">
        <f>'Rangliste Rohdaten'!E66</f>
        <v>0</v>
      </c>
      <c r="F66" s="29" t="str">
        <f>IF('Rangliste Rohdaten'!F66="","",'Rangliste Rohdaten'!F66)</f>
        <v/>
      </c>
      <c r="G66" s="61" t="str">
        <f>IF(F66="","",IF($E66="K",IF($D66=1,LOOKUP(F66,Sprint!$T$4:$T$35,Sprint!$H$4:$H$35),IF($D66=2,LOOKUP(F66,Sprint!$U$4:$U$35,Sprint!$H$4:$H$35),LOOKUP(F66,Sprint!$V$4:$V$35,Sprint!$H$4:$H$35))),IF($D66=1,LOOKUP(F66,Sprint!$Q$4:$Q$35,Sprint!$H$4:$H$35),IF($D66=2,LOOKUP(F66,Sprint!$R$4:$R$35,Sprint!$H$4:$H$35),LOOKUP(F66,Sprint!$S$4:$S$35,Sprint!$H$4:$H$35)))))</f>
        <v/>
      </c>
      <c r="H66" s="29" t="str">
        <f>IF('Rangliste Rohdaten'!H66="","",'Rangliste Rohdaten'!H66)</f>
        <v/>
      </c>
      <c r="I66" s="61" t="str">
        <f>IF(H66="","",IF($E66="K",IF($D66=1,LOOKUP(H66,Springen!$E$4:$E$35,Springen!$A$4:$A$35),IF($D66=2,LOOKUP(H66,Springen!$F$4:$F$35,Springen!$A$4:$A$35),LOOKUP(H66,Springen!$G$4:$G$35,Springen!$A$4:$A$35))),IF($D66=1,LOOKUP(H66,Springen!$B$4:$B$35,Springen!$A$4:$A$35),IF($D66=2,LOOKUP(H66,Springen!$C$4:$C$35,Springen!$A$4:$A$34),LOOKUP(H66,Springen!$D$4:$D$35,Springen!$A$4:$A$35)))))</f>
        <v/>
      </c>
      <c r="J66" s="29" t="str">
        <f>IF('Rangliste Rohdaten'!J66="","",'Rangliste Rohdaten'!J66)</f>
        <v/>
      </c>
      <c r="K66" s="61" t="str">
        <f>IF(J66="","",IF($E66="K",IF($D66=1,LOOKUP(J66,Springen!$M$4:$M$35,Springen!$A$4:$A$35),IF($D66=2,LOOKUP(J66,Springen!$N$4:$N$35,Springen!$A$4:$A$35),LOOKUP(J66,Springen!$O$4:$O$35,Springen!$A$4:$A$35))),IF($D66=1,LOOKUP(J66,Springen!$J$4:$J$35,Springen!$A$4:$A$35),IF($D66=2,LOOKUP(J66,Springen!$K$4:$K$35,Springen!$A$4:$A$34),LOOKUP(J66,Springen!$L$4:$L$35,Springen!$A$4:$A$35)))))</f>
        <v/>
      </c>
      <c r="L66" s="29" t="str">
        <f>IF('Rangliste Rohdaten'!L66="","",'Rangliste Rohdaten'!L66)</f>
        <v/>
      </c>
      <c r="M66" s="61" t="str">
        <f>IF(L66="","",IF($E66="K",IF($D66=1,LOOKUP(L66,Werfen!$E$4:$E$35,Werfen!$A$4:$A$35),IF($D66=2,LOOKUP(L66,Werfen!$F$4:$F$35,Werfen!$A$4:$A$35),LOOKUP(L66,Werfen!$G$4:$G$35,Werfen!$A$4:$A$35))),IF($D66=1,LOOKUP(L66,Werfen!$B$4:$B$35,Werfen!$A$4:$A$35),IF($D66=2,LOOKUP(L66,Werfen!$C$4:$C$35,Werfen!$A$4:$A$34),LOOKUP(L66,Werfen!$D$4:$D$35,Werfen!$A$4:$A$35)))))</f>
        <v/>
      </c>
      <c r="N66" s="29" t="str">
        <f>IF('Rangliste Rohdaten'!N66="","",'Rangliste Rohdaten'!N66)</f>
        <v/>
      </c>
      <c r="O66" s="61" t="str">
        <f>IF(N66="","",IF($E66="K",IF($D66=1,LOOKUP(N66,Werfen!$M$4:$M$35,Werfen!$A$4:$A$35),IF($D66=2,LOOKUP(N66,Werfen!$N$4:$N$35,Werfen!$A$4:$A$35),LOOKUP(N66,Werfen!$O$4:$O$35,Werfen!$A$4:$A$35))),IF($D66=1,LOOKUP(N66,Werfen!$J$4:$J$35,Werfen!$A$4:$A$35),IF($D66=2,LOOKUP(N66,Werfen!$K$4:$K$35,Werfen!$A$4:$A$34),LOOKUP(N66,Werfen!$L$4:$L$35,Werfen!$A$4:$A$35)))))</f>
        <v/>
      </c>
      <c r="P66" s="254" t="str">
        <f>IF('Rangliste Rohdaten'!P66="","",'Rangliste Rohdaten'!P66)</f>
        <v/>
      </c>
      <c r="Q66" s="61" t="str">
        <f>IF(P66="","",IF($E66="K",IF($D66=1,LOOKUP(P66,Ausdauer!$E$4:$E$35,Ausdauer!$A$4:$A$35),IF($D66=2,LOOKUP(P66,Ausdauer!$F$4:$F$35,Ausdauer!$A$4:$A$35),LOOKUP(P66,Ausdauer!$G$4:$G$35,Ausdauer!$A$4:$A$35))),IF($D66=1,LOOKUP(P66,Ausdauer!$B$4:$B$35,Ausdauer!$A$4:$A$35),IF($D66=2,LOOKUP(P66,Ausdauer!$C$4:$C$35,Ausdauer!$A$4:$A$34),LOOKUP(P66,Ausdauer!$D$4:$D$35,Ausdauer!$A$4:$A$35)))))</f>
        <v/>
      </c>
      <c r="R66" s="29" t="str">
        <f>IF('Rangliste Rohdaten'!R66="","",'Rangliste Rohdaten'!R66)</f>
        <v/>
      </c>
      <c r="S66" s="61" t="str">
        <f>IF(R66="","",IF($E66="K",IF($D66=1,LOOKUP(R66,Ausdauer!$M$4:$M$35,Ausdauer!$A$4:$A$35),IF($D66=2,LOOKUP(R66,Ausdauer!$N$4:$N$35,Ausdauer!$A$4:$A$35),LOOKUP(R66,Ausdauer!$O$4:$O$35,Ausdauer!$A$4:$A$35))),IF($D66=1,LOOKUP(R66,Ausdauer!$J$4:$J$35,Ausdauer!$A$4:$A$35),IF($D66=2,LOOKUP(R66,Ausdauer!$K$4:$K$35,Ausdauer!$A$4:$A$34),LOOKUP(R66,Ausdauer!$L$4:$L$35,Ausdauer!$A$4:$A$35)))))</f>
        <v/>
      </c>
      <c r="T66" s="29" t="str">
        <f>IF('Rangliste Rohdaten'!T66="","",'Rangliste Rohdaten'!T66)</f>
        <v/>
      </c>
      <c r="U66" s="61" t="str">
        <f>IF(T66="","",IF($E66="K",IF($D66=1,LOOKUP(T66,Ausdauer!$T$4:$T$35,Ausdauer!$P$4:$P$35),IF($D66=2,LOOKUP(T66,Ausdauer!$U$4:$U$35,Ausdauer!$P$4:$P$35),LOOKUP(T66,Ausdauer!$V$4:$V$35,Ausdauer!$P$4:$P$35))),IF($D66=1,LOOKUP(T66,Ausdauer!$Q$4:$Q$35,Ausdauer!$P$4:$P$35),IF($D66=2,LOOKUP(T66,Ausdauer!$R$4:$R$35,Ausdauer!$P$4:$P$34),LOOKUP(T66,Ausdauer!$S$4:$S$35,Ausdauer!$P$4:$P$35)))))</f>
        <v/>
      </c>
      <c r="V66" s="175" t="e">
        <f>SUM(G66,I66,K66,M66,O66,Q66,S66,U66)/COUNT((G66,I66,K66,M66,O66,Q66,S66,U66))</f>
        <v>#DIV/0!</v>
      </c>
      <c r="W66" s="39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40"/>
    </row>
    <row r="67" spans="1:57" s="41" customFormat="1" ht="15" x14ac:dyDescent="0.2">
      <c r="A67" s="241">
        <f>'Rangliste Rohdaten'!B67</f>
        <v>0</v>
      </c>
      <c r="B67" s="27">
        <f>'Rangliste Rohdaten'!C67</f>
        <v>0</v>
      </c>
      <c r="C67" s="27">
        <f>'Rangliste Rohdaten'!D67</f>
        <v>0</v>
      </c>
      <c r="D67" s="64">
        <f t="shared" si="0"/>
        <v>0</v>
      </c>
      <c r="E67" s="28">
        <f>'Rangliste Rohdaten'!E67</f>
        <v>0</v>
      </c>
      <c r="F67" s="29" t="str">
        <f>IF('Rangliste Rohdaten'!F67="","",'Rangliste Rohdaten'!F67)</f>
        <v/>
      </c>
      <c r="G67" s="61" t="str">
        <f>IF(F67="","",IF($E67="K",IF($D67=1,LOOKUP(F67,Sprint!$T$4:$T$35,Sprint!$H$4:$H$35),IF($D67=2,LOOKUP(F67,Sprint!$U$4:$U$35,Sprint!$H$4:$H$35),LOOKUP(F67,Sprint!$V$4:$V$35,Sprint!$H$4:$H$35))),IF($D67=1,LOOKUP(F67,Sprint!$Q$4:$Q$35,Sprint!$H$4:$H$35),IF($D67=2,LOOKUP(F67,Sprint!$R$4:$R$35,Sprint!$H$4:$H$35),LOOKUP(F67,Sprint!$S$4:$S$35,Sprint!$H$4:$H$35)))))</f>
        <v/>
      </c>
      <c r="H67" s="29" t="str">
        <f>IF('Rangliste Rohdaten'!H67="","",'Rangliste Rohdaten'!H67)</f>
        <v/>
      </c>
      <c r="I67" s="61" t="str">
        <f>IF(H67="","",IF($E67="K",IF($D67=1,LOOKUP(H67,Springen!$E$4:$E$35,Springen!$A$4:$A$35),IF($D67=2,LOOKUP(H67,Springen!$F$4:$F$35,Springen!$A$4:$A$35),LOOKUP(H67,Springen!$G$4:$G$35,Springen!$A$4:$A$35))),IF($D67=1,LOOKUP(H67,Springen!$B$4:$B$35,Springen!$A$4:$A$35),IF($D67=2,LOOKUP(H67,Springen!$C$4:$C$35,Springen!$A$4:$A$34),LOOKUP(H67,Springen!$D$4:$D$35,Springen!$A$4:$A$35)))))</f>
        <v/>
      </c>
      <c r="J67" s="29" t="str">
        <f>IF('Rangliste Rohdaten'!J67="","",'Rangliste Rohdaten'!J67)</f>
        <v/>
      </c>
      <c r="K67" s="61" t="str">
        <f>IF(J67="","",IF($E67="K",IF($D67=1,LOOKUP(J67,Springen!$M$4:$M$35,Springen!$A$4:$A$35),IF($D67=2,LOOKUP(J67,Springen!$N$4:$N$35,Springen!$A$4:$A$35),LOOKUP(J67,Springen!$O$4:$O$35,Springen!$A$4:$A$35))),IF($D67=1,LOOKUP(J67,Springen!$J$4:$J$35,Springen!$A$4:$A$35),IF($D67=2,LOOKUP(J67,Springen!$K$4:$K$35,Springen!$A$4:$A$34),LOOKUP(J67,Springen!$L$4:$L$35,Springen!$A$4:$A$35)))))</f>
        <v/>
      </c>
      <c r="L67" s="29" t="str">
        <f>IF('Rangliste Rohdaten'!L67="","",'Rangliste Rohdaten'!L67)</f>
        <v/>
      </c>
      <c r="M67" s="61" t="str">
        <f>IF(L67="","",IF($E67="K",IF($D67=1,LOOKUP(L67,Werfen!$E$4:$E$35,Werfen!$A$4:$A$35),IF($D67=2,LOOKUP(L67,Werfen!$F$4:$F$35,Werfen!$A$4:$A$35),LOOKUP(L67,Werfen!$G$4:$G$35,Werfen!$A$4:$A$35))),IF($D67=1,LOOKUP(L67,Werfen!$B$4:$B$35,Werfen!$A$4:$A$35),IF($D67=2,LOOKUP(L67,Werfen!$C$4:$C$35,Werfen!$A$4:$A$34),LOOKUP(L67,Werfen!$D$4:$D$35,Werfen!$A$4:$A$35)))))</f>
        <v/>
      </c>
      <c r="N67" s="29" t="str">
        <f>IF('Rangliste Rohdaten'!N67="","",'Rangliste Rohdaten'!N67)</f>
        <v/>
      </c>
      <c r="O67" s="61" t="str">
        <f>IF(N67="","",IF($E67="K",IF($D67=1,LOOKUP(N67,Werfen!$M$4:$M$35,Werfen!$A$4:$A$35),IF($D67=2,LOOKUP(N67,Werfen!$N$4:$N$35,Werfen!$A$4:$A$35),LOOKUP(N67,Werfen!$O$4:$O$35,Werfen!$A$4:$A$35))),IF($D67=1,LOOKUP(N67,Werfen!$J$4:$J$35,Werfen!$A$4:$A$35),IF($D67=2,LOOKUP(N67,Werfen!$K$4:$K$35,Werfen!$A$4:$A$34),LOOKUP(N67,Werfen!$L$4:$L$35,Werfen!$A$4:$A$35)))))</f>
        <v/>
      </c>
      <c r="P67" s="254" t="str">
        <f>IF('Rangliste Rohdaten'!P67="","",'Rangliste Rohdaten'!P67)</f>
        <v/>
      </c>
      <c r="Q67" s="61" t="str">
        <f>IF(P67="","",IF($E67="K",IF($D67=1,LOOKUP(P67,Ausdauer!$E$4:$E$35,Ausdauer!$A$4:$A$35),IF($D67=2,LOOKUP(P67,Ausdauer!$F$4:$F$35,Ausdauer!$A$4:$A$35),LOOKUP(P67,Ausdauer!$G$4:$G$35,Ausdauer!$A$4:$A$35))),IF($D67=1,LOOKUP(P67,Ausdauer!$B$4:$B$35,Ausdauer!$A$4:$A$35),IF($D67=2,LOOKUP(P67,Ausdauer!$C$4:$C$35,Ausdauer!$A$4:$A$34),LOOKUP(P67,Ausdauer!$D$4:$D$35,Ausdauer!$A$4:$A$35)))))</f>
        <v/>
      </c>
      <c r="R67" s="29" t="str">
        <f>IF('Rangliste Rohdaten'!R67="","",'Rangliste Rohdaten'!R67)</f>
        <v/>
      </c>
      <c r="S67" s="61" t="str">
        <f>IF(R67="","",IF($E67="K",IF($D67=1,LOOKUP(R67,Ausdauer!$M$4:$M$35,Ausdauer!$A$4:$A$35),IF($D67=2,LOOKUP(R67,Ausdauer!$N$4:$N$35,Ausdauer!$A$4:$A$35),LOOKUP(R67,Ausdauer!$O$4:$O$35,Ausdauer!$A$4:$A$35))),IF($D67=1,LOOKUP(R67,Ausdauer!$J$4:$J$35,Ausdauer!$A$4:$A$35),IF($D67=2,LOOKUP(R67,Ausdauer!$K$4:$K$35,Ausdauer!$A$4:$A$34),LOOKUP(R67,Ausdauer!$L$4:$L$35,Ausdauer!$A$4:$A$35)))))</f>
        <v/>
      </c>
      <c r="T67" s="29" t="str">
        <f>IF('Rangliste Rohdaten'!T67="","",'Rangliste Rohdaten'!T67)</f>
        <v/>
      </c>
      <c r="U67" s="61" t="str">
        <f>IF(T67="","",IF($E67="K",IF($D67=1,LOOKUP(T67,Ausdauer!$T$4:$T$35,Ausdauer!$P$4:$P$35),IF($D67=2,LOOKUP(T67,Ausdauer!$U$4:$U$35,Ausdauer!$P$4:$P$35),LOOKUP(T67,Ausdauer!$V$4:$V$35,Ausdauer!$P$4:$P$35))),IF($D67=1,LOOKUP(T67,Ausdauer!$Q$4:$Q$35,Ausdauer!$P$4:$P$35),IF($D67=2,LOOKUP(T67,Ausdauer!$R$4:$R$35,Ausdauer!$P$4:$P$34),LOOKUP(T67,Ausdauer!$S$4:$S$35,Ausdauer!$P$4:$P$35)))))</f>
        <v/>
      </c>
      <c r="V67" s="175" t="e">
        <f>SUM(G67,I67,K67,M67,O67,Q67,S67,U67)/COUNT((G67,I67,K67,M67,O67,Q67,S67,U67))</f>
        <v>#DIV/0!</v>
      </c>
      <c r="W67" s="39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40"/>
    </row>
    <row r="68" spans="1:57" s="41" customFormat="1" ht="15" x14ac:dyDescent="0.2">
      <c r="A68" s="241">
        <f>'Rangliste Rohdaten'!B68</f>
        <v>0</v>
      </c>
      <c r="B68" s="27">
        <f>'Rangliste Rohdaten'!C68</f>
        <v>0</v>
      </c>
      <c r="C68" s="27">
        <f>'Rangliste Rohdaten'!D68</f>
        <v>0</v>
      </c>
      <c r="D68" s="64">
        <f t="shared" si="0"/>
        <v>0</v>
      </c>
      <c r="E68" s="28">
        <f>'Rangliste Rohdaten'!E68</f>
        <v>0</v>
      </c>
      <c r="F68" s="29" t="str">
        <f>IF('Rangliste Rohdaten'!F68="","",'Rangliste Rohdaten'!F68)</f>
        <v/>
      </c>
      <c r="G68" s="61" t="str">
        <f>IF(F68="","",IF($E68="K",IF($D68=1,LOOKUP(F68,Sprint!$T$4:$T$35,Sprint!$H$4:$H$35),IF($D68=2,LOOKUP(F68,Sprint!$U$4:$U$35,Sprint!$H$4:$H$35),LOOKUP(F68,Sprint!$V$4:$V$35,Sprint!$H$4:$H$35))),IF($D68=1,LOOKUP(F68,Sprint!$Q$4:$Q$35,Sprint!$H$4:$H$35),IF($D68=2,LOOKUP(F68,Sprint!$R$4:$R$35,Sprint!$H$4:$H$35),LOOKUP(F68,Sprint!$S$4:$S$35,Sprint!$H$4:$H$35)))))</f>
        <v/>
      </c>
      <c r="H68" s="29" t="str">
        <f>IF('Rangliste Rohdaten'!H68="","",'Rangliste Rohdaten'!H68)</f>
        <v/>
      </c>
      <c r="I68" s="61" t="str">
        <f>IF(H68="","",IF($E68="K",IF($D68=1,LOOKUP(H68,Springen!$E$4:$E$35,Springen!$A$4:$A$35),IF($D68=2,LOOKUP(H68,Springen!$F$4:$F$35,Springen!$A$4:$A$35),LOOKUP(H68,Springen!$G$4:$G$35,Springen!$A$4:$A$35))),IF($D68=1,LOOKUP(H68,Springen!$B$4:$B$35,Springen!$A$4:$A$35),IF($D68=2,LOOKUP(H68,Springen!$C$4:$C$35,Springen!$A$4:$A$34),LOOKUP(H68,Springen!$D$4:$D$35,Springen!$A$4:$A$35)))))</f>
        <v/>
      </c>
      <c r="J68" s="29" t="str">
        <f>IF('Rangliste Rohdaten'!J68="","",'Rangliste Rohdaten'!J68)</f>
        <v/>
      </c>
      <c r="K68" s="61" t="str">
        <f>IF(J68="","",IF($E68="K",IF($D68=1,LOOKUP(J68,Springen!$M$4:$M$35,Springen!$A$4:$A$35),IF($D68=2,LOOKUP(J68,Springen!$N$4:$N$35,Springen!$A$4:$A$35),LOOKUP(J68,Springen!$O$4:$O$35,Springen!$A$4:$A$35))),IF($D68=1,LOOKUP(J68,Springen!$J$4:$J$35,Springen!$A$4:$A$35),IF($D68=2,LOOKUP(J68,Springen!$K$4:$K$35,Springen!$A$4:$A$34),LOOKUP(J68,Springen!$L$4:$L$35,Springen!$A$4:$A$35)))))</f>
        <v/>
      </c>
      <c r="L68" s="29" t="str">
        <f>IF('Rangliste Rohdaten'!L68="","",'Rangliste Rohdaten'!L68)</f>
        <v/>
      </c>
      <c r="M68" s="61" t="str">
        <f>IF(L68="","",IF($E68="K",IF($D68=1,LOOKUP(L68,Werfen!$E$4:$E$35,Werfen!$A$4:$A$35),IF($D68=2,LOOKUP(L68,Werfen!$F$4:$F$35,Werfen!$A$4:$A$35),LOOKUP(L68,Werfen!$G$4:$G$35,Werfen!$A$4:$A$35))),IF($D68=1,LOOKUP(L68,Werfen!$B$4:$B$35,Werfen!$A$4:$A$35),IF($D68=2,LOOKUP(L68,Werfen!$C$4:$C$35,Werfen!$A$4:$A$34),LOOKUP(L68,Werfen!$D$4:$D$35,Werfen!$A$4:$A$35)))))</f>
        <v/>
      </c>
      <c r="N68" s="29" t="str">
        <f>IF('Rangliste Rohdaten'!N68="","",'Rangliste Rohdaten'!N68)</f>
        <v/>
      </c>
      <c r="O68" s="61" t="str">
        <f>IF(N68="","",IF($E68="K",IF($D68=1,LOOKUP(N68,Werfen!$M$4:$M$35,Werfen!$A$4:$A$35),IF($D68=2,LOOKUP(N68,Werfen!$N$4:$N$35,Werfen!$A$4:$A$35),LOOKUP(N68,Werfen!$O$4:$O$35,Werfen!$A$4:$A$35))),IF($D68=1,LOOKUP(N68,Werfen!$J$4:$J$35,Werfen!$A$4:$A$35),IF($D68=2,LOOKUP(N68,Werfen!$K$4:$K$35,Werfen!$A$4:$A$34),LOOKUP(N68,Werfen!$L$4:$L$35,Werfen!$A$4:$A$35)))))</f>
        <v/>
      </c>
      <c r="P68" s="254" t="str">
        <f>IF('Rangliste Rohdaten'!P68="","",'Rangliste Rohdaten'!P68)</f>
        <v/>
      </c>
      <c r="Q68" s="61" t="str">
        <f>IF(P68="","",IF($E68="K",IF($D68=1,LOOKUP(P68,Ausdauer!$E$4:$E$35,Ausdauer!$A$4:$A$35),IF($D68=2,LOOKUP(P68,Ausdauer!$F$4:$F$35,Ausdauer!$A$4:$A$35),LOOKUP(P68,Ausdauer!$G$4:$G$35,Ausdauer!$A$4:$A$35))),IF($D68=1,LOOKUP(P68,Ausdauer!$B$4:$B$35,Ausdauer!$A$4:$A$35),IF($D68=2,LOOKUP(P68,Ausdauer!$C$4:$C$35,Ausdauer!$A$4:$A$34),LOOKUP(P68,Ausdauer!$D$4:$D$35,Ausdauer!$A$4:$A$35)))))</f>
        <v/>
      </c>
      <c r="R68" s="29" t="str">
        <f>IF('Rangliste Rohdaten'!R68="","",'Rangliste Rohdaten'!R68)</f>
        <v/>
      </c>
      <c r="S68" s="61" t="str">
        <f>IF(R68="","",IF($E68="K",IF($D68=1,LOOKUP(R68,Ausdauer!$M$4:$M$35,Ausdauer!$A$4:$A$35),IF($D68=2,LOOKUP(R68,Ausdauer!$N$4:$N$35,Ausdauer!$A$4:$A$35),LOOKUP(R68,Ausdauer!$O$4:$O$35,Ausdauer!$A$4:$A$35))),IF($D68=1,LOOKUP(R68,Ausdauer!$J$4:$J$35,Ausdauer!$A$4:$A$35),IF($D68=2,LOOKUP(R68,Ausdauer!$K$4:$K$35,Ausdauer!$A$4:$A$34),LOOKUP(R68,Ausdauer!$L$4:$L$35,Ausdauer!$A$4:$A$35)))))</f>
        <v/>
      </c>
      <c r="T68" s="29" t="str">
        <f>IF('Rangliste Rohdaten'!T68="","",'Rangliste Rohdaten'!T68)</f>
        <v/>
      </c>
      <c r="U68" s="61" t="str">
        <f>IF(T68="","",IF($E68="K",IF($D68=1,LOOKUP(T68,Ausdauer!$T$4:$T$35,Ausdauer!$P$4:$P$35),IF($D68=2,LOOKUP(T68,Ausdauer!$U$4:$U$35,Ausdauer!$P$4:$P$35),LOOKUP(T68,Ausdauer!$V$4:$V$35,Ausdauer!$P$4:$P$35))),IF($D68=1,LOOKUP(T68,Ausdauer!$Q$4:$Q$35,Ausdauer!$P$4:$P$35),IF($D68=2,LOOKUP(T68,Ausdauer!$R$4:$R$35,Ausdauer!$P$4:$P$34),LOOKUP(T68,Ausdauer!$S$4:$S$35,Ausdauer!$P$4:$P$35)))))</f>
        <v/>
      </c>
      <c r="V68" s="175" t="e">
        <f>SUM(G68,I68,K68,M68,O68,Q68,S68,U68)/COUNT((G68,I68,K68,M68,O68,Q68,S68,U68))</f>
        <v>#DIV/0!</v>
      </c>
      <c r="W68" s="39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40"/>
    </row>
    <row r="69" spans="1:57" s="41" customFormat="1" ht="15" x14ac:dyDescent="0.2">
      <c r="A69" s="241">
        <f>'Rangliste Rohdaten'!B69</f>
        <v>0</v>
      </c>
      <c r="B69" s="27">
        <f>'Rangliste Rohdaten'!C69</f>
        <v>0</v>
      </c>
      <c r="C69" s="27">
        <f>'Rangliste Rohdaten'!D69</f>
        <v>0</v>
      </c>
      <c r="D69" s="64">
        <f t="shared" si="0"/>
        <v>0</v>
      </c>
      <c r="E69" s="28">
        <f>'Rangliste Rohdaten'!E69</f>
        <v>0</v>
      </c>
      <c r="F69" s="29" t="str">
        <f>IF('Rangliste Rohdaten'!F69="","",'Rangliste Rohdaten'!F69)</f>
        <v/>
      </c>
      <c r="G69" s="61" t="str">
        <f>IF(F69="","",IF($E69="K",IF($D69=1,LOOKUP(F69,Sprint!$T$4:$T$35,Sprint!$H$4:$H$35),IF($D69=2,LOOKUP(F69,Sprint!$U$4:$U$35,Sprint!$H$4:$H$35),LOOKUP(F69,Sprint!$V$4:$V$35,Sprint!$H$4:$H$35))),IF($D69=1,LOOKUP(F69,Sprint!$Q$4:$Q$35,Sprint!$H$4:$H$35),IF($D69=2,LOOKUP(F69,Sprint!$R$4:$R$35,Sprint!$H$4:$H$35),LOOKUP(F69,Sprint!$S$4:$S$35,Sprint!$H$4:$H$35)))))</f>
        <v/>
      </c>
      <c r="H69" s="29" t="str">
        <f>IF('Rangliste Rohdaten'!H69="","",'Rangliste Rohdaten'!H69)</f>
        <v/>
      </c>
      <c r="I69" s="61" t="str">
        <f>IF(H69="","",IF($E69="K",IF($D69=1,LOOKUP(H69,Springen!$E$4:$E$35,Springen!$A$4:$A$35),IF($D69=2,LOOKUP(H69,Springen!$F$4:$F$35,Springen!$A$4:$A$35),LOOKUP(H69,Springen!$G$4:$G$35,Springen!$A$4:$A$35))),IF($D69=1,LOOKUP(H69,Springen!$B$4:$B$35,Springen!$A$4:$A$35),IF($D69=2,LOOKUP(H69,Springen!$C$4:$C$35,Springen!$A$4:$A$34),LOOKUP(H69,Springen!$D$4:$D$35,Springen!$A$4:$A$35)))))</f>
        <v/>
      </c>
      <c r="J69" s="29" t="str">
        <f>IF('Rangliste Rohdaten'!J69="","",'Rangliste Rohdaten'!J69)</f>
        <v/>
      </c>
      <c r="K69" s="61" t="str">
        <f>IF(J69="","",IF($E69="K",IF($D69=1,LOOKUP(J69,Springen!$M$4:$M$35,Springen!$A$4:$A$35),IF($D69=2,LOOKUP(J69,Springen!$N$4:$N$35,Springen!$A$4:$A$35),LOOKUP(J69,Springen!$O$4:$O$35,Springen!$A$4:$A$35))),IF($D69=1,LOOKUP(J69,Springen!$J$4:$J$35,Springen!$A$4:$A$35),IF($D69=2,LOOKUP(J69,Springen!$K$4:$K$35,Springen!$A$4:$A$34),LOOKUP(J69,Springen!$L$4:$L$35,Springen!$A$4:$A$35)))))</f>
        <v/>
      </c>
      <c r="L69" s="29" t="str">
        <f>IF('Rangliste Rohdaten'!L69="","",'Rangliste Rohdaten'!L69)</f>
        <v/>
      </c>
      <c r="M69" s="61" t="str">
        <f>IF(L69="","",IF($E69="K",IF($D69=1,LOOKUP(L69,Werfen!$E$4:$E$35,Werfen!$A$4:$A$35),IF($D69=2,LOOKUP(L69,Werfen!$F$4:$F$35,Werfen!$A$4:$A$35),LOOKUP(L69,Werfen!$G$4:$G$35,Werfen!$A$4:$A$35))),IF($D69=1,LOOKUP(L69,Werfen!$B$4:$B$35,Werfen!$A$4:$A$35),IF($D69=2,LOOKUP(L69,Werfen!$C$4:$C$35,Werfen!$A$4:$A$34),LOOKUP(L69,Werfen!$D$4:$D$35,Werfen!$A$4:$A$35)))))</f>
        <v/>
      </c>
      <c r="N69" s="29" t="str">
        <f>IF('Rangliste Rohdaten'!N69="","",'Rangliste Rohdaten'!N69)</f>
        <v/>
      </c>
      <c r="O69" s="61" t="str">
        <f>IF(N69="","",IF($E69="K",IF($D69=1,LOOKUP(N69,Werfen!$M$4:$M$35,Werfen!$A$4:$A$35),IF($D69=2,LOOKUP(N69,Werfen!$N$4:$N$35,Werfen!$A$4:$A$35),LOOKUP(N69,Werfen!$O$4:$O$35,Werfen!$A$4:$A$35))),IF($D69=1,LOOKUP(N69,Werfen!$J$4:$J$35,Werfen!$A$4:$A$35),IF($D69=2,LOOKUP(N69,Werfen!$K$4:$K$35,Werfen!$A$4:$A$34),LOOKUP(N69,Werfen!$L$4:$L$35,Werfen!$A$4:$A$35)))))</f>
        <v/>
      </c>
      <c r="P69" s="254" t="str">
        <f>IF('Rangliste Rohdaten'!P69="","",'Rangliste Rohdaten'!P69)</f>
        <v/>
      </c>
      <c r="Q69" s="61" t="str">
        <f>IF(P69="","",IF($E69="K",IF($D69=1,LOOKUP(P69,Ausdauer!$E$4:$E$35,Ausdauer!$A$4:$A$35),IF($D69=2,LOOKUP(P69,Ausdauer!$F$4:$F$35,Ausdauer!$A$4:$A$35),LOOKUP(P69,Ausdauer!$G$4:$G$35,Ausdauer!$A$4:$A$35))),IF($D69=1,LOOKUP(P69,Ausdauer!$B$4:$B$35,Ausdauer!$A$4:$A$35),IF($D69=2,LOOKUP(P69,Ausdauer!$C$4:$C$35,Ausdauer!$A$4:$A$34),LOOKUP(P69,Ausdauer!$D$4:$D$35,Ausdauer!$A$4:$A$35)))))</f>
        <v/>
      </c>
      <c r="R69" s="29" t="str">
        <f>IF('Rangliste Rohdaten'!R69="","",'Rangliste Rohdaten'!R69)</f>
        <v/>
      </c>
      <c r="S69" s="61" t="str">
        <f>IF(R69="","",IF($E69="K",IF($D69=1,LOOKUP(R69,Ausdauer!$M$4:$M$35,Ausdauer!$A$4:$A$35),IF($D69=2,LOOKUP(R69,Ausdauer!$N$4:$N$35,Ausdauer!$A$4:$A$35),LOOKUP(R69,Ausdauer!$O$4:$O$35,Ausdauer!$A$4:$A$35))),IF($D69=1,LOOKUP(R69,Ausdauer!$J$4:$J$35,Ausdauer!$A$4:$A$35),IF($D69=2,LOOKUP(R69,Ausdauer!$K$4:$K$35,Ausdauer!$A$4:$A$34),LOOKUP(R69,Ausdauer!$L$4:$L$35,Ausdauer!$A$4:$A$35)))))</f>
        <v/>
      </c>
      <c r="T69" s="29" t="str">
        <f>IF('Rangliste Rohdaten'!T69="","",'Rangliste Rohdaten'!T69)</f>
        <v/>
      </c>
      <c r="U69" s="61" t="str">
        <f>IF(T69="","",IF($E69="K",IF($D69=1,LOOKUP(T69,Ausdauer!$T$4:$T$35,Ausdauer!$P$4:$P$35),IF($D69=2,LOOKUP(T69,Ausdauer!$U$4:$U$35,Ausdauer!$P$4:$P$35),LOOKUP(T69,Ausdauer!$V$4:$V$35,Ausdauer!$P$4:$P$35))),IF($D69=1,LOOKUP(T69,Ausdauer!$Q$4:$Q$35,Ausdauer!$P$4:$P$35),IF($D69=2,LOOKUP(T69,Ausdauer!$R$4:$R$35,Ausdauer!$P$4:$P$34),LOOKUP(T69,Ausdauer!$S$4:$S$35,Ausdauer!$P$4:$P$35)))))</f>
        <v/>
      </c>
      <c r="V69" s="175" t="e">
        <f>SUM(G69,I69,K69,M69,O69,Q69,S69,U69)/COUNT((G69,I69,K69,M69,O69,Q69,S69,U69))</f>
        <v>#DIV/0!</v>
      </c>
      <c r="W69" s="39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40"/>
    </row>
    <row r="70" spans="1:57" s="41" customFormat="1" ht="15" x14ac:dyDescent="0.2">
      <c r="A70" s="241">
        <f>'Rangliste Rohdaten'!B70</f>
        <v>0</v>
      </c>
      <c r="B70" s="27">
        <f>'Rangliste Rohdaten'!C70</f>
        <v>0</v>
      </c>
      <c r="C70" s="27">
        <f>'Rangliste Rohdaten'!D70</f>
        <v>0</v>
      </c>
      <c r="D70" s="64">
        <f t="shared" ref="D70:D133" si="1">VALUE(MID(C70,1,1))</f>
        <v>0</v>
      </c>
      <c r="E70" s="28">
        <f>'Rangliste Rohdaten'!E70</f>
        <v>0</v>
      </c>
      <c r="F70" s="29" t="str">
        <f>IF('Rangliste Rohdaten'!F70="","",'Rangliste Rohdaten'!F70)</f>
        <v/>
      </c>
      <c r="G70" s="61" t="str">
        <f>IF(F70="","",IF($E70="K",IF($D70=1,LOOKUP(F70,Sprint!$T$4:$T$35,Sprint!$H$4:$H$35),IF($D70=2,LOOKUP(F70,Sprint!$U$4:$U$35,Sprint!$H$4:$H$35),LOOKUP(F70,Sprint!$V$4:$V$35,Sprint!$H$4:$H$35))),IF($D70=1,LOOKUP(F70,Sprint!$Q$4:$Q$35,Sprint!$H$4:$H$35),IF($D70=2,LOOKUP(F70,Sprint!$R$4:$R$35,Sprint!$H$4:$H$35),LOOKUP(F70,Sprint!$S$4:$S$35,Sprint!$H$4:$H$35)))))</f>
        <v/>
      </c>
      <c r="H70" s="29" t="str">
        <f>IF('Rangliste Rohdaten'!H70="","",'Rangliste Rohdaten'!H70)</f>
        <v/>
      </c>
      <c r="I70" s="61" t="str">
        <f>IF(H70="","",IF($E70="K",IF($D70=1,LOOKUP(H70,Springen!$E$4:$E$35,Springen!$A$4:$A$35),IF($D70=2,LOOKUP(H70,Springen!$F$4:$F$35,Springen!$A$4:$A$35),LOOKUP(H70,Springen!$G$4:$G$35,Springen!$A$4:$A$35))),IF($D70=1,LOOKUP(H70,Springen!$B$4:$B$35,Springen!$A$4:$A$35),IF($D70=2,LOOKUP(H70,Springen!$C$4:$C$35,Springen!$A$4:$A$34),LOOKUP(H70,Springen!$D$4:$D$35,Springen!$A$4:$A$35)))))</f>
        <v/>
      </c>
      <c r="J70" s="29" t="str">
        <f>IF('Rangliste Rohdaten'!J70="","",'Rangliste Rohdaten'!J70)</f>
        <v/>
      </c>
      <c r="K70" s="61" t="str">
        <f>IF(J70="","",IF($E70="K",IF($D70=1,LOOKUP(J70,Springen!$M$4:$M$35,Springen!$A$4:$A$35),IF($D70=2,LOOKUP(J70,Springen!$N$4:$N$35,Springen!$A$4:$A$35),LOOKUP(J70,Springen!$O$4:$O$35,Springen!$A$4:$A$35))),IF($D70=1,LOOKUP(J70,Springen!$J$4:$J$35,Springen!$A$4:$A$35),IF($D70=2,LOOKUP(J70,Springen!$K$4:$K$35,Springen!$A$4:$A$34),LOOKUP(J70,Springen!$L$4:$L$35,Springen!$A$4:$A$35)))))</f>
        <v/>
      </c>
      <c r="L70" s="29" t="str">
        <f>IF('Rangliste Rohdaten'!L70="","",'Rangliste Rohdaten'!L70)</f>
        <v/>
      </c>
      <c r="M70" s="61" t="str">
        <f>IF(L70="","",IF($E70="K",IF($D70=1,LOOKUP(L70,Werfen!$E$4:$E$35,Werfen!$A$4:$A$35),IF($D70=2,LOOKUP(L70,Werfen!$F$4:$F$35,Werfen!$A$4:$A$35),LOOKUP(L70,Werfen!$G$4:$G$35,Werfen!$A$4:$A$35))),IF($D70=1,LOOKUP(L70,Werfen!$B$4:$B$35,Werfen!$A$4:$A$35),IF($D70=2,LOOKUP(L70,Werfen!$C$4:$C$35,Werfen!$A$4:$A$34),LOOKUP(L70,Werfen!$D$4:$D$35,Werfen!$A$4:$A$35)))))</f>
        <v/>
      </c>
      <c r="N70" s="29" t="str">
        <f>IF('Rangliste Rohdaten'!N70="","",'Rangliste Rohdaten'!N70)</f>
        <v/>
      </c>
      <c r="O70" s="61" t="str">
        <f>IF(N70="","",IF($E70="K",IF($D70=1,LOOKUP(N70,Werfen!$M$4:$M$35,Werfen!$A$4:$A$35),IF($D70=2,LOOKUP(N70,Werfen!$N$4:$N$35,Werfen!$A$4:$A$35),LOOKUP(N70,Werfen!$O$4:$O$35,Werfen!$A$4:$A$35))),IF($D70=1,LOOKUP(N70,Werfen!$J$4:$J$35,Werfen!$A$4:$A$35),IF($D70=2,LOOKUP(N70,Werfen!$K$4:$K$35,Werfen!$A$4:$A$34),LOOKUP(N70,Werfen!$L$4:$L$35,Werfen!$A$4:$A$35)))))</f>
        <v/>
      </c>
      <c r="P70" s="254" t="str">
        <f>IF('Rangliste Rohdaten'!P70="","",'Rangliste Rohdaten'!P70)</f>
        <v/>
      </c>
      <c r="Q70" s="61" t="str">
        <f>IF(P70="","",IF($E70="K",IF($D70=1,LOOKUP(P70,Ausdauer!$E$4:$E$35,Ausdauer!$A$4:$A$35),IF($D70=2,LOOKUP(P70,Ausdauer!$F$4:$F$35,Ausdauer!$A$4:$A$35),LOOKUP(P70,Ausdauer!$G$4:$G$35,Ausdauer!$A$4:$A$35))),IF($D70=1,LOOKUP(P70,Ausdauer!$B$4:$B$35,Ausdauer!$A$4:$A$35),IF($D70=2,LOOKUP(P70,Ausdauer!$C$4:$C$35,Ausdauer!$A$4:$A$34),LOOKUP(P70,Ausdauer!$D$4:$D$35,Ausdauer!$A$4:$A$35)))))</f>
        <v/>
      </c>
      <c r="R70" s="29" t="str">
        <f>IF('Rangliste Rohdaten'!R70="","",'Rangliste Rohdaten'!R70)</f>
        <v/>
      </c>
      <c r="S70" s="61" t="str">
        <f>IF(R70="","",IF($E70="K",IF($D70=1,LOOKUP(R70,Ausdauer!$M$4:$M$35,Ausdauer!$A$4:$A$35),IF($D70=2,LOOKUP(R70,Ausdauer!$N$4:$N$35,Ausdauer!$A$4:$A$35),LOOKUP(R70,Ausdauer!$O$4:$O$35,Ausdauer!$A$4:$A$35))),IF($D70=1,LOOKUP(R70,Ausdauer!$J$4:$J$35,Ausdauer!$A$4:$A$35),IF($D70=2,LOOKUP(R70,Ausdauer!$K$4:$K$35,Ausdauer!$A$4:$A$34),LOOKUP(R70,Ausdauer!$L$4:$L$35,Ausdauer!$A$4:$A$35)))))</f>
        <v/>
      </c>
      <c r="T70" s="29" t="str">
        <f>IF('Rangliste Rohdaten'!T70="","",'Rangliste Rohdaten'!T70)</f>
        <v/>
      </c>
      <c r="U70" s="61" t="str">
        <f>IF(T70="","",IF($E70="K",IF($D70=1,LOOKUP(T70,Ausdauer!$T$4:$T$35,Ausdauer!$P$4:$P$35),IF($D70=2,LOOKUP(T70,Ausdauer!$U$4:$U$35,Ausdauer!$P$4:$P$35),LOOKUP(T70,Ausdauer!$V$4:$V$35,Ausdauer!$P$4:$P$35))),IF($D70=1,LOOKUP(T70,Ausdauer!$Q$4:$Q$35,Ausdauer!$P$4:$P$35),IF($D70=2,LOOKUP(T70,Ausdauer!$R$4:$R$35,Ausdauer!$P$4:$P$34),LOOKUP(T70,Ausdauer!$S$4:$S$35,Ausdauer!$P$4:$P$35)))))</f>
        <v/>
      </c>
      <c r="V70" s="175" t="e">
        <f>SUM(G70,I70,K70,M70,O70,Q70,S70,U70)/COUNT((G70,I70,K70,M70,O70,Q70,S70,U70))</f>
        <v>#DIV/0!</v>
      </c>
      <c r="W70" s="39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40"/>
    </row>
    <row r="71" spans="1:57" s="41" customFormat="1" ht="15" x14ac:dyDescent="0.2">
      <c r="A71" s="241">
        <f>'Rangliste Rohdaten'!B71</f>
        <v>0</v>
      </c>
      <c r="B71" s="27">
        <f>'Rangliste Rohdaten'!C71</f>
        <v>0</v>
      </c>
      <c r="C71" s="27">
        <f>'Rangliste Rohdaten'!D71</f>
        <v>0</v>
      </c>
      <c r="D71" s="64">
        <f t="shared" si="1"/>
        <v>0</v>
      </c>
      <c r="E71" s="28">
        <f>'Rangliste Rohdaten'!E71</f>
        <v>0</v>
      </c>
      <c r="F71" s="29" t="str">
        <f>IF('Rangliste Rohdaten'!F71="","",'Rangliste Rohdaten'!F71)</f>
        <v/>
      </c>
      <c r="G71" s="61" t="str">
        <f>IF(F71="","",IF($E71="K",IF($D71=1,LOOKUP(F71,Sprint!$T$4:$T$35,Sprint!$H$4:$H$35),IF($D71=2,LOOKUP(F71,Sprint!$U$4:$U$35,Sprint!$H$4:$H$35),LOOKUP(F71,Sprint!$V$4:$V$35,Sprint!$H$4:$H$35))),IF($D71=1,LOOKUP(F71,Sprint!$Q$4:$Q$35,Sprint!$H$4:$H$35),IF($D71=2,LOOKUP(F71,Sprint!$R$4:$R$35,Sprint!$H$4:$H$35),LOOKUP(F71,Sprint!$S$4:$S$35,Sprint!$H$4:$H$35)))))</f>
        <v/>
      </c>
      <c r="H71" s="29" t="str">
        <f>IF('Rangliste Rohdaten'!H71="","",'Rangliste Rohdaten'!H71)</f>
        <v/>
      </c>
      <c r="I71" s="61" t="str">
        <f>IF(H71="","",IF($E71="K",IF($D71=1,LOOKUP(H71,Springen!$E$4:$E$35,Springen!$A$4:$A$35),IF($D71=2,LOOKUP(H71,Springen!$F$4:$F$35,Springen!$A$4:$A$35),LOOKUP(H71,Springen!$G$4:$G$35,Springen!$A$4:$A$35))),IF($D71=1,LOOKUP(H71,Springen!$B$4:$B$35,Springen!$A$4:$A$35),IF($D71=2,LOOKUP(H71,Springen!$C$4:$C$35,Springen!$A$4:$A$34),LOOKUP(H71,Springen!$D$4:$D$35,Springen!$A$4:$A$35)))))</f>
        <v/>
      </c>
      <c r="J71" s="29" t="str">
        <f>IF('Rangliste Rohdaten'!J71="","",'Rangliste Rohdaten'!J71)</f>
        <v/>
      </c>
      <c r="K71" s="61" t="str">
        <f>IF(J71="","",IF($E71="K",IF($D71=1,LOOKUP(J71,Springen!$M$4:$M$35,Springen!$A$4:$A$35),IF($D71=2,LOOKUP(J71,Springen!$N$4:$N$35,Springen!$A$4:$A$35),LOOKUP(J71,Springen!$O$4:$O$35,Springen!$A$4:$A$35))),IF($D71=1,LOOKUP(J71,Springen!$J$4:$J$35,Springen!$A$4:$A$35),IF($D71=2,LOOKUP(J71,Springen!$K$4:$K$35,Springen!$A$4:$A$34),LOOKUP(J71,Springen!$L$4:$L$35,Springen!$A$4:$A$35)))))</f>
        <v/>
      </c>
      <c r="L71" s="29" t="str">
        <f>IF('Rangliste Rohdaten'!L71="","",'Rangliste Rohdaten'!L71)</f>
        <v/>
      </c>
      <c r="M71" s="61" t="str">
        <f>IF(L71="","",IF($E71="K",IF($D71=1,LOOKUP(L71,Werfen!$E$4:$E$35,Werfen!$A$4:$A$35),IF($D71=2,LOOKUP(L71,Werfen!$F$4:$F$35,Werfen!$A$4:$A$35),LOOKUP(L71,Werfen!$G$4:$G$35,Werfen!$A$4:$A$35))),IF($D71=1,LOOKUP(L71,Werfen!$B$4:$B$35,Werfen!$A$4:$A$35),IF($D71=2,LOOKUP(L71,Werfen!$C$4:$C$35,Werfen!$A$4:$A$34),LOOKUP(L71,Werfen!$D$4:$D$35,Werfen!$A$4:$A$35)))))</f>
        <v/>
      </c>
      <c r="N71" s="29" t="str">
        <f>IF('Rangliste Rohdaten'!N71="","",'Rangliste Rohdaten'!N71)</f>
        <v/>
      </c>
      <c r="O71" s="61" t="str">
        <f>IF(N71="","",IF($E71="K",IF($D71=1,LOOKUP(N71,Werfen!$M$4:$M$35,Werfen!$A$4:$A$35),IF($D71=2,LOOKUP(N71,Werfen!$N$4:$N$35,Werfen!$A$4:$A$35),LOOKUP(N71,Werfen!$O$4:$O$35,Werfen!$A$4:$A$35))),IF($D71=1,LOOKUP(N71,Werfen!$J$4:$J$35,Werfen!$A$4:$A$35),IF($D71=2,LOOKUP(N71,Werfen!$K$4:$K$35,Werfen!$A$4:$A$34),LOOKUP(N71,Werfen!$L$4:$L$35,Werfen!$A$4:$A$35)))))</f>
        <v/>
      </c>
      <c r="P71" s="254" t="str">
        <f>IF('Rangliste Rohdaten'!P71="","",'Rangliste Rohdaten'!P71)</f>
        <v/>
      </c>
      <c r="Q71" s="61" t="str">
        <f>IF(P71="","",IF($E71="K",IF($D71=1,LOOKUP(P71,Ausdauer!$E$4:$E$35,Ausdauer!$A$4:$A$35),IF($D71=2,LOOKUP(P71,Ausdauer!$F$4:$F$35,Ausdauer!$A$4:$A$35),LOOKUP(P71,Ausdauer!$G$4:$G$35,Ausdauer!$A$4:$A$35))),IF($D71=1,LOOKUP(P71,Ausdauer!$B$4:$B$35,Ausdauer!$A$4:$A$35),IF($D71=2,LOOKUP(P71,Ausdauer!$C$4:$C$35,Ausdauer!$A$4:$A$34),LOOKUP(P71,Ausdauer!$D$4:$D$35,Ausdauer!$A$4:$A$35)))))</f>
        <v/>
      </c>
      <c r="R71" s="29" t="str">
        <f>IF('Rangliste Rohdaten'!R71="","",'Rangliste Rohdaten'!R71)</f>
        <v/>
      </c>
      <c r="S71" s="61" t="str">
        <f>IF(R71="","",IF($E71="K",IF($D71=1,LOOKUP(R71,Ausdauer!$M$4:$M$35,Ausdauer!$A$4:$A$35),IF($D71=2,LOOKUP(R71,Ausdauer!$N$4:$N$35,Ausdauer!$A$4:$A$35),LOOKUP(R71,Ausdauer!$O$4:$O$35,Ausdauer!$A$4:$A$35))),IF($D71=1,LOOKUP(R71,Ausdauer!$J$4:$J$35,Ausdauer!$A$4:$A$35),IF($D71=2,LOOKUP(R71,Ausdauer!$K$4:$K$35,Ausdauer!$A$4:$A$34),LOOKUP(R71,Ausdauer!$L$4:$L$35,Ausdauer!$A$4:$A$35)))))</f>
        <v/>
      </c>
      <c r="T71" s="29" t="str">
        <f>IF('Rangliste Rohdaten'!T71="","",'Rangliste Rohdaten'!T71)</f>
        <v/>
      </c>
      <c r="U71" s="61" t="str">
        <f>IF(T71="","",IF($E71="K",IF($D71=1,LOOKUP(T71,Ausdauer!$T$4:$T$35,Ausdauer!$P$4:$P$35),IF($D71=2,LOOKUP(T71,Ausdauer!$U$4:$U$35,Ausdauer!$P$4:$P$35),LOOKUP(T71,Ausdauer!$V$4:$V$35,Ausdauer!$P$4:$P$35))),IF($D71=1,LOOKUP(T71,Ausdauer!$Q$4:$Q$35,Ausdauer!$P$4:$P$35),IF($D71=2,LOOKUP(T71,Ausdauer!$R$4:$R$35,Ausdauer!$P$4:$P$34),LOOKUP(T71,Ausdauer!$S$4:$S$35,Ausdauer!$P$4:$P$35)))))</f>
        <v/>
      </c>
      <c r="V71" s="175" t="e">
        <f>SUM(G71,I71,K71,M71,O71,Q71,S71,U71)/COUNT((G71,I71,K71,M71,O71,Q71,S71,U71))</f>
        <v>#DIV/0!</v>
      </c>
      <c r="W71" s="39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40"/>
    </row>
    <row r="72" spans="1:57" s="41" customFormat="1" ht="15" x14ac:dyDescent="0.2">
      <c r="A72" s="241">
        <f>'Rangliste Rohdaten'!B72</f>
        <v>0</v>
      </c>
      <c r="B72" s="27">
        <f>'Rangliste Rohdaten'!C72</f>
        <v>0</v>
      </c>
      <c r="C72" s="27">
        <f>'Rangliste Rohdaten'!D72</f>
        <v>0</v>
      </c>
      <c r="D72" s="64">
        <f t="shared" si="1"/>
        <v>0</v>
      </c>
      <c r="E72" s="28">
        <f>'Rangliste Rohdaten'!E72</f>
        <v>0</v>
      </c>
      <c r="F72" s="29" t="str">
        <f>IF('Rangliste Rohdaten'!F72="","",'Rangliste Rohdaten'!F72)</f>
        <v/>
      </c>
      <c r="G72" s="61" t="str">
        <f>IF(F72="","",IF($E72="K",IF($D72=1,LOOKUP(F72,Sprint!$T$4:$T$35,Sprint!$H$4:$H$35),IF($D72=2,LOOKUP(F72,Sprint!$U$4:$U$35,Sprint!$H$4:$H$35),LOOKUP(F72,Sprint!$V$4:$V$35,Sprint!$H$4:$H$35))),IF($D72=1,LOOKUP(F72,Sprint!$Q$4:$Q$35,Sprint!$H$4:$H$35),IF($D72=2,LOOKUP(F72,Sprint!$R$4:$R$35,Sprint!$H$4:$H$35),LOOKUP(F72,Sprint!$S$4:$S$35,Sprint!$H$4:$H$35)))))</f>
        <v/>
      </c>
      <c r="H72" s="29" t="str">
        <f>IF('Rangliste Rohdaten'!H72="","",'Rangliste Rohdaten'!H72)</f>
        <v/>
      </c>
      <c r="I72" s="61" t="str">
        <f>IF(H72="","",IF($E72="K",IF($D72=1,LOOKUP(H72,Springen!$E$4:$E$35,Springen!$A$4:$A$35),IF($D72=2,LOOKUP(H72,Springen!$F$4:$F$35,Springen!$A$4:$A$35),LOOKUP(H72,Springen!$G$4:$G$35,Springen!$A$4:$A$35))),IF($D72=1,LOOKUP(H72,Springen!$B$4:$B$35,Springen!$A$4:$A$35),IF($D72=2,LOOKUP(H72,Springen!$C$4:$C$35,Springen!$A$4:$A$34),LOOKUP(H72,Springen!$D$4:$D$35,Springen!$A$4:$A$35)))))</f>
        <v/>
      </c>
      <c r="J72" s="29" t="str">
        <f>IF('Rangliste Rohdaten'!J72="","",'Rangliste Rohdaten'!J72)</f>
        <v/>
      </c>
      <c r="K72" s="61" t="str">
        <f>IF(J72="","",IF($E72="K",IF($D72=1,LOOKUP(J72,Springen!$M$4:$M$35,Springen!$A$4:$A$35),IF($D72=2,LOOKUP(J72,Springen!$N$4:$N$35,Springen!$A$4:$A$35),LOOKUP(J72,Springen!$O$4:$O$35,Springen!$A$4:$A$35))),IF($D72=1,LOOKUP(J72,Springen!$J$4:$J$35,Springen!$A$4:$A$35),IF($D72=2,LOOKUP(J72,Springen!$K$4:$K$35,Springen!$A$4:$A$34),LOOKUP(J72,Springen!$L$4:$L$35,Springen!$A$4:$A$35)))))</f>
        <v/>
      </c>
      <c r="L72" s="29" t="str">
        <f>IF('Rangliste Rohdaten'!L72="","",'Rangliste Rohdaten'!L72)</f>
        <v/>
      </c>
      <c r="M72" s="61" t="str">
        <f>IF(L72="","",IF($E72="K",IF($D72=1,LOOKUP(L72,Werfen!$E$4:$E$35,Werfen!$A$4:$A$35),IF($D72=2,LOOKUP(L72,Werfen!$F$4:$F$35,Werfen!$A$4:$A$35),LOOKUP(L72,Werfen!$G$4:$G$35,Werfen!$A$4:$A$35))),IF($D72=1,LOOKUP(L72,Werfen!$B$4:$B$35,Werfen!$A$4:$A$35),IF($D72=2,LOOKUP(L72,Werfen!$C$4:$C$35,Werfen!$A$4:$A$34),LOOKUP(L72,Werfen!$D$4:$D$35,Werfen!$A$4:$A$35)))))</f>
        <v/>
      </c>
      <c r="N72" s="29" t="str">
        <f>IF('Rangliste Rohdaten'!N72="","",'Rangliste Rohdaten'!N72)</f>
        <v/>
      </c>
      <c r="O72" s="61" t="str">
        <f>IF(N72="","",IF($E72="K",IF($D72=1,LOOKUP(N72,Werfen!$M$4:$M$35,Werfen!$A$4:$A$35),IF($D72=2,LOOKUP(N72,Werfen!$N$4:$N$35,Werfen!$A$4:$A$35),LOOKUP(N72,Werfen!$O$4:$O$35,Werfen!$A$4:$A$35))),IF($D72=1,LOOKUP(N72,Werfen!$J$4:$J$35,Werfen!$A$4:$A$35),IF($D72=2,LOOKUP(N72,Werfen!$K$4:$K$35,Werfen!$A$4:$A$34),LOOKUP(N72,Werfen!$L$4:$L$35,Werfen!$A$4:$A$35)))))</f>
        <v/>
      </c>
      <c r="P72" s="254" t="str">
        <f>IF('Rangliste Rohdaten'!P72="","",'Rangliste Rohdaten'!P72)</f>
        <v/>
      </c>
      <c r="Q72" s="61" t="str">
        <f>IF(P72="","",IF($E72="K",IF($D72=1,LOOKUP(P72,Ausdauer!$E$4:$E$35,Ausdauer!$A$4:$A$35),IF($D72=2,LOOKUP(P72,Ausdauer!$F$4:$F$35,Ausdauer!$A$4:$A$35),LOOKUP(P72,Ausdauer!$G$4:$G$35,Ausdauer!$A$4:$A$35))),IF($D72=1,LOOKUP(P72,Ausdauer!$B$4:$B$35,Ausdauer!$A$4:$A$35),IF($D72=2,LOOKUP(P72,Ausdauer!$C$4:$C$35,Ausdauer!$A$4:$A$34),LOOKUP(P72,Ausdauer!$D$4:$D$35,Ausdauer!$A$4:$A$35)))))</f>
        <v/>
      </c>
      <c r="R72" s="29" t="str">
        <f>IF('Rangliste Rohdaten'!R72="","",'Rangliste Rohdaten'!R72)</f>
        <v/>
      </c>
      <c r="S72" s="61" t="str">
        <f>IF(R72="","",IF($E72="K",IF($D72=1,LOOKUP(R72,Ausdauer!$M$4:$M$35,Ausdauer!$A$4:$A$35),IF($D72=2,LOOKUP(R72,Ausdauer!$N$4:$N$35,Ausdauer!$A$4:$A$35),LOOKUP(R72,Ausdauer!$O$4:$O$35,Ausdauer!$A$4:$A$35))),IF($D72=1,LOOKUP(R72,Ausdauer!$J$4:$J$35,Ausdauer!$A$4:$A$35),IF($D72=2,LOOKUP(R72,Ausdauer!$K$4:$K$35,Ausdauer!$A$4:$A$34),LOOKUP(R72,Ausdauer!$L$4:$L$35,Ausdauer!$A$4:$A$35)))))</f>
        <v/>
      </c>
      <c r="T72" s="29" t="str">
        <f>IF('Rangliste Rohdaten'!T72="","",'Rangliste Rohdaten'!T72)</f>
        <v/>
      </c>
      <c r="U72" s="61" t="str">
        <f>IF(T72="","",IF($E72="K",IF($D72=1,LOOKUP(T72,Ausdauer!$T$4:$T$35,Ausdauer!$P$4:$P$35),IF($D72=2,LOOKUP(T72,Ausdauer!$U$4:$U$35,Ausdauer!$P$4:$P$35),LOOKUP(T72,Ausdauer!$V$4:$V$35,Ausdauer!$P$4:$P$35))),IF($D72=1,LOOKUP(T72,Ausdauer!$Q$4:$Q$35,Ausdauer!$P$4:$P$35),IF($D72=2,LOOKUP(T72,Ausdauer!$R$4:$R$35,Ausdauer!$P$4:$P$34),LOOKUP(T72,Ausdauer!$S$4:$S$35,Ausdauer!$P$4:$P$35)))))</f>
        <v/>
      </c>
      <c r="V72" s="175" t="e">
        <f>SUM(G72,I72,K72,M72,O72,Q72,S72,U72)/COUNT((G72,I72,K72,M72,O72,Q72,S72,U72))</f>
        <v>#DIV/0!</v>
      </c>
      <c r="W72" s="39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40"/>
    </row>
    <row r="73" spans="1:57" s="41" customFormat="1" ht="15" x14ac:dyDescent="0.2">
      <c r="A73" s="241">
        <f>'Rangliste Rohdaten'!B73</f>
        <v>0</v>
      </c>
      <c r="B73" s="27">
        <f>'Rangliste Rohdaten'!C73</f>
        <v>0</v>
      </c>
      <c r="C73" s="27">
        <f>'Rangliste Rohdaten'!D73</f>
        <v>0</v>
      </c>
      <c r="D73" s="64">
        <f t="shared" si="1"/>
        <v>0</v>
      </c>
      <c r="E73" s="28">
        <f>'Rangliste Rohdaten'!E73</f>
        <v>0</v>
      </c>
      <c r="F73" s="29" t="str">
        <f>IF('Rangliste Rohdaten'!F73="","",'Rangliste Rohdaten'!F73)</f>
        <v/>
      </c>
      <c r="G73" s="61" t="str">
        <f>IF(F73="","",IF($E73="K",IF($D73=1,LOOKUP(F73,Sprint!$T$4:$T$35,Sprint!$H$4:$H$35),IF($D73=2,LOOKUP(F73,Sprint!$U$4:$U$35,Sprint!$H$4:$H$35),LOOKUP(F73,Sprint!$V$4:$V$35,Sprint!$H$4:$H$35))),IF($D73=1,LOOKUP(F73,Sprint!$Q$4:$Q$35,Sprint!$H$4:$H$35),IF($D73=2,LOOKUP(F73,Sprint!$R$4:$R$35,Sprint!$H$4:$H$35),LOOKUP(F73,Sprint!$S$4:$S$35,Sprint!$H$4:$H$35)))))</f>
        <v/>
      </c>
      <c r="H73" s="29" t="str">
        <f>IF('Rangliste Rohdaten'!H73="","",'Rangliste Rohdaten'!H73)</f>
        <v/>
      </c>
      <c r="I73" s="61" t="str">
        <f>IF(H73="","",IF($E73="K",IF($D73=1,LOOKUP(H73,Springen!$E$4:$E$35,Springen!$A$4:$A$35),IF($D73=2,LOOKUP(H73,Springen!$F$4:$F$35,Springen!$A$4:$A$35),LOOKUP(H73,Springen!$G$4:$G$35,Springen!$A$4:$A$35))),IF($D73=1,LOOKUP(H73,Springen!$B$4:$B$35,Springen!$A$4:$A$35),IF($D73=2,LOOKUP(H73,Springen!$C$4:$C$35,Springen!$A$4:$A$34),LOOKUP(H73,Springen!$D$4:$D$35,Springen!$A$4:$A$35)))))</f>
        <v/>
      </c>
      <c r="J73" s="29" t="str">
        <f>IF('Rangliste Rohdaten'!J73="","",'Rangliste Rohdaten'!J73)</f>
        <v/>
      </c>
      <c r="K73" s="61" t="str">
        <f>IF(J73="","",IF($E73="K",IF($D73=1,LOOKUP(J73,Springen!$M$4:$M$35,Springen!$A$4:$A$35),IF($D73=2,LOOKUP(J73,Springen!$N$4:$N$35,Springen!$A$4:$A$35),LOOKUP(J73,Springen!$O$4:$O$35,Springen!$A$4:$A$35))),IF($D73=1,LOOKUP(J73,Springen!$J$4:$J$35,Springen!$A$4:$A$35),IF($D73=2,LOOKUP(J73,Springen!$K$4:$K$35,Springen!$A$4:$A$34),LOOKUP(J73,Springen!$L$4:$L$35,Springen!$A$4:$A$35)))))</f>
        <v/>
      </c>
      <c r="L73" s="29" t="str">
        <f>IF('Rangliste Rohdaten'!L73="","",'Rangliste Rohdaten'!L73)</f>
        <v/>
      </c>
      <c r="M73" s="61" t="str">
        <f>IF(L73="","",IF($E73="K",IF($D73=1,LOOKUP(L73,Werfen!$E$4:$E$35,Werfen!$A$4:$A$35),IF($D73=2,LOOKUP(L73,Werfen!$F$4:$F$35,Werfen!$A$4:$A$35),LOOKUP(L73,Werfen!$G$4:$G$35,Werfen!$A$4:$A$35))),IF($D73=1,LOOKUP(L73,Werfen!$B$4:$B$35,Werfen!$A$4:$A$35),IF($D73=2,LOOKUP(L73,Werfen!$C$4:$C$35,Werfen!$A$4:$A$34),LOOKUP(L73,Werfen!$D$4:$D$35,Werfen!$A$4:$A$35)))))</f>
        <v/>
      </c>
      <c r="N73" s="29" t="str">
        <f>IF('Rangliste Rohdaten'!N73="","",'Rangliste Rohdaten'!N73)</f>
        <v/>
      </c>
      <c r="O73" s="61" t="str">
        <f>IF(N73="","",IF($E73="K",IF($D73=1,LOOKUP(N73,Werfen!$M$4:$M$35,Werfen!$A$4:$A$35),IF($D73=2,LOOKUP(N73,Werfen!$N$4:$N$35,Werfen!$A$4:$A$35),LOOKUP(N73,Werfen!$O$4:$O$35,Werfen!$A$4:$A$35))),IF($D73=1,LOOKUP(N73,Werfen!$J$4:$J$35,Werfen!$A$4:$A$35),IF($D73=2,LOOKUP(N73,Werfen!$K$4:$K$35,Werfen!$A$4:$A$34),LOOKUP(N73,Werfen!$L$4:$L$35,Werfen!$A$4:$A$35)))))</f>
        <v/>
      </c>
      <c r="P73" s="254" t="str">
        <f>IF('Rangliste Rohdaten'!P73="","",'Rangliste Rohdaten'!P73)</f>
        <v/>
      </c>
      <c r="Q73" s="61" t="str">
        <f>IF(P73="","",IF($E73="K",IF($D73=1,LOOKUP(P73,Ausdauer!$E$4:$E$35,Ausdauer!$A$4:$A$35),IF($D73=2,LOOKUP(P73,Ausdauer!$F$4:$F$35,Ausdauer!$A$4:$A$35),LOOKUP(P73,Ausdauer!$G$4:$G$35,Ausdauer!$A$4:$A$35))),IF($D73=1,LOOKUP(P73,Ausdauer!$B$4:$B$35,Ausdauer!$A$4:$A$35),IF($D73=2,LOOKUP(P73,Ausdauer!$C$4:$C$35,Ausdauer!$A$4:$A$34),LOOKUP(P73,Ausdauer!$D$4:$D$35,Ausdauer!$A$4:$A$35)))))</f>
        <v/>
      </c>
      <c r="R73" s="29" t="str">
        <f>IF('Rangliste Rohdaten'!R73="","",'Rangliste Rohdaten'!R73)</f>
        <v/>
      </c>
      <c r="S73" s="61" t="str">
        <f>IF(R73="","",IF($E73="K",IF($D73=1,LOOKUP(R73,Ausdauer!$M$4:$M$35,Ausdauer!$A$4:$A$35),IF($D73=2,LOOKUP(R73,Ausdauer!$N$4:$N$35,Ausdauer!$A$4:$A$35),LOOKUP(R73,Ausdauer!$O$4:$O$35,Ausdauer!$A$4:$A$35))),IF($D73=1,LOOKUP(R73,Ausdauer!$J$4:$J$35,Ausdauer!$A$4:$A$35),IF($D73=2,LOOKUP(R73,Ausdauer!$K$4:$K$35,Ausdauer!$A$4:$A$34),LOOKUP(R73,Ausdauer!$L$4:$L$35,Ausdauer!$A$4:$A$35)))))</f>
        <v/>
      </c>
      <c r="T73" s="29" t="str">
        <f>IF('Rangliste Rohdaten'!T73="","",'Rangliste Rohdaten'!T73)</f>
        <v/>
      </c>
      <c r="U73" s="61" t="str">
        <f>IF(T73="","",IF($E73="K",IF($D73=1,LOOKUP(T73,Ausdauer!$T$4:$T$35,Ausdauer!$P$4:$P$35),IF($D73=2,LOOKUP(T73,Ausdauer!$U$4:$U$35,Ausdauer!$P$4:$P$35),LOOKUP(T73,Ausdauer!$V$4:$V$35,Ausdauer!$P$4:$P$35))),IF($D73=1,LOOKUP(T73,Ausdauer!$Q$4:$Q$35,Ausdauer!$P$4:$P$35),IF($D73=2,LOOKUP(T73,Ausdauer!$R$4:$R$35,Ausdauer!$P$4:$P$34),LOOKUP(T73,Ausdauer!$S$4:$S$35,Ausdauer!$P$4:$P$35)))))</f>
        <v/>
      </c>
      <c r="V73" s="175" t="e">
        <f>SUM(G73,I73,K73,M73,O73,Q73,S73,U73)/COUNT((G73,I73,K73,M73,O73,Q73,S73,U73))</f>
        <v>#DIV/0!</v>
      </c>
      <c r="W73" s="39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40"/>
    </row>
    <row r="74" spans="1:57" s="41" customFormat="1" ht="15" x14ac:dyDescent="0.2">
      <c r="A74" s="241">
        <f>'Rangliste Rohdaten'!B74</f>
        <v>0</v>
      </c>
      <c r="B74" s="27">
        <f>'Rangliste Rohdaten'!C74</f>
        <v>0</v>
      </c>
      <c r="C74" s="27">
        <f>'Rangliste Rohdaten'!D74</f>
        <v>0</v>
      </c>
      <c r="D74" s="64">
        <f t="shared" si="1"/>
        <v>0</v>
      </c>
      <c r="E74" s="28">
        <f>'Rangliste Rohdaten'!E74</f>
        <v>0</v>
      </c>
      <c r="F74" s="29" t="str">
        <f>IF('Rangliste Rohdaten'!F74="","",'Rangliste Rohdaten'!F74)</f>
        <v/>
      </c>
      <c r="G74" s="61" t="str">
        <f>IF(F74="","",IF($E74="K",IF($D74=1,LOOKUP(F74,Sprint!$T$4:$T$35,Sprint!$H$4:$H$35),IF($D74=2,LOOKUP(F74,Sprint!$U$4:$U$35,Sprint!$H$4:$H$35),LOOKUP(F74,Sprint!$V$4:$V$35,Sprint!$H$4:$H$35))),IF($D74=1,LOOKUP(F74,Sprint!$Q$4:$Q$35,Sprint!$H$4:$H$35),IF($D74=2,LOOKUP(F74,Sprint!$R$4:$R$35,Sprint!$H$4:$H$35),LOOKUP(F74,Sprint!$S$4:$S$35,Sprint!$H$4:$H$35)))))</f>
        <v/>
      </c>
      <c r="H74" s="29" t="str">
        <f>IF('Rangliste Rohdaten'!H74="","",'Rangliste Rohdaten'!H74)</f>
        <v/>
      </c>
      <c r="I74" s="61" t="str">
        <f>IF(H74="","",IF($E74="K",IF($D74=1,LOOKUP(H74,Springen!$E$4:$E$35,Springen!$A$4:$A$35),IF($D74=2,LOOKUP(H74,Springen!$F$4:$F$35,Springen!$A$4:$A$35),LOOKUP(H74,Springen!$G$4:$G$35,Springen!$A$4:$A$35))),IF($D74=1,LOOKUP(H74,Springen!$B$4:$B$35,Springen!$A$4:$A$35),IF($D74=2,LOOKUP(H74,Springen!$C$4:$C$35,Springen!$A$4:$A$34),LOOKUP(H74,Springen!$D$4:$D$35,Springen!$A$4:$A$35)))))</f>
        <v/>
      </c>
      <c r="J74" s="29" t="str">
        <f>IF('Rangliste Rohdaten'!J74="","",'Rangliste Rohdaten'!J74)</f>
        <v/>
      </c>
      <c r="K74" s="61" t="str">
        <f>IF(J74="","",IF($E74="K",IF($D74=1,LOOKUP(J74,Springen!$M$4:$M$35,Springen!$A$4:$A$35),IF($D74=2,LOOKUP(J74,Springen!$N$4:$N$35,Springen!$A$4:$A$35),LOOKUP(J74,Springen!$O$4:$O$35,Springen!$A$4:$A$35))),IF($D74=1,LOOKUP(J74,Springen!$J$4:$J$35,Springen!$A$4:$A$35),IF($D74=2,LOOKUP(J74,Springen!$K$4:$K$35,Springen!$A$4:$A$34),LOOKUP(J74,Springen!$L$4:$L$35,Springen!$A$4:$A$35)))))</f>
        <v/>
      </c>
      <c r="L74" s="29" t="str">
        <f>IF('Rangliste Rohdaten'!L74="","",'Rangliste Rohdaten'!L74)</f>
        <v/>
      </c>
      <c r="M74" s="61" t="str">
        <f>IF(L74="","",IF($E74="K",IF($D74=1,LOOKUP(L74,Werfen!$E$4:$E$35,Werfen!$A$4:$A$35),IF($D74=2,LOOKUP(L74,Werfen!$F$4:$F$35,Werfen!$A$4:$A$35),LOOKUP(L74,Werfen!$G$4:$G$35,Werfen!$A$4:$A$35))),IF($D74=1,LOOKUP(L74,Werfen!$B$4:$B$35,Werfen!$A$4:$A$35),IF($D74=2,LOOKUP(L74,Werfen!$C$4:$C$35,Werfen!$A$4:$A$34),LOOKUP(L74,Werfen!$D$4:$D$35,Werfen!$A$4:$A$35)))))</f>
        <v/>
      </c>
      <c r="N74" s="29" t="str">
        <f>IF('Rangliste Rohdaten'!N74="","",'Rangliste Rohdaten'!N74)</f>
        <v/>
      </c>
      <c r="O74" s="61" t="str">
        <f>IF(N74="","",IF($E74="K",IF($D74=1,LOOKUP(N74,Werfen!$M$4:$M$35,Werfen!$A$4:$A$35),IF($D74=2,LOOKUP(N74,Werfen!$N$4:$N$35,Werfen!$A$4:$A$35),LOOKUP(N74,Werfen!$O$4:$O$35,Werfen!$A$4:$A$35))),IF($D74=1,LOOKUP(N74,Werfen!$J$4:$J$35,Werfen!$A$4:$A$35),IF($D74=2,LOOKUP(N74,Werfen!$K$4:$K$35,Werfen!$A$4:$A$34),LOOKUP(N74,Werfen!$L$4:$L$35,Werfen!$A$4:$A$35)))))</f>
        <v/>
      </c>
      <c r="P74" s="254" t="str">
        <f>IF('Rangliste Rohdaten'!P74="","",'Rangliste Rohdaten'!P74)</f>
        <v/>
      </c>
      <c r="Q74" s="61" t="str">
        <f>IF(P74="","",IF($E74="K",IF($D74=1,LOOKUP(P74,Ausdauer!$E$4:$E$35,Ausdauer!$A$4:$A$35),IF($D74=2,LOOKUP(P74,Ausdauer!$F$4:$F$35,Ausdauer!$A$4:$A$35),LOOKUP(P74,Ausdauer!$G$4:$G$35,Ausdauer!$A$4:$A$35))),IF($D74=1,LOOKUP(P74,Ausdauer!$B$4:$B$35,Ausdauer!$A$4:$A$35),IF($D74=2,LOOKUP(P74,Ausdauer!$C$4:$C$35,Ausdauer!$A$4:$A$34),LOOKUP(P74,Ausdauer!$D$4:$D$35,Ausdauer!$A$4:$A$35)))))</f>
        <v/>
      </c>
      <c r="R74" s="29" t="str">
        <f>IF('Rangliste Rohdaten'!R74="","",'Rangliste Rohdaten'!R74)</f>
        <v/>
      </c>
      <c r="S74" s="61" t="str">
        <f>IF(R74="","",IF($E74="K",IF($D74=1,LOOKUP(R74,Ausdauer!$M$4:$M$35,Ausdauer!$A$4:$A$35),IF($D74=2,LOOKUP(R74,Ausdauer!$N$4:$N$35,Ausdauer!$A$4:$A$35),LOOKUP(R74,Ausdauer!$O$4:$O$35,Ausdauer!$A$4:$A$35))),IF($D74=1,LOOKUP(R74,Ausdauer!$J$4:$J$35,Ausdauer!$A$4:$A$35),IF($D74=2,LOOKUP(R74,Ausdauer!$K$4:$K$35,Ausdauer!$A$4:$A$34),LOOKUP(R74,Ausdauer!$L$4:$L$35,Ausdauer!$A$4:$A$35)))))</f>
        <v/>
      </c>
      <c r="T74" s="29" t="str">
        <f>IF('Rangliste Rohdaten'!T74="","",'Rangliste Rohdaten'!T74)</f>
        <v/>
      </c>
      <c r="U74" s="61" t="str">
        <f>IF(T74="","",IF($E74="K",IF($D74=1,LOOKUP(T74,Ausdauer!$T$4:$T$35,Ausdauer!$P$4:$P$35),IF($D74=2,LOOKUP(T74,Ausdauer!$U$4:$U$35,Ausdauer!$P$4:$P$35),LOOKUP(T74,Ausdauer!$V$4:$V$35,Ausdauer!$P$4:$P$35))),IF($D74=1,LOOKUP(T74,Ausdauer!$Q$4:$Q$35,Ausdauer!$P$4:$P$35),IF($D74=2,LOOKUP(T74,Ausdauer!$R$4:$R$35,Ausdauer!$P$4:$P$34),LOOKUP(T74,Ausdauer!$S$4:$S$35,Ausdauer!$P$4:$P$35)))))</f>
        <v/>
      </c>
      <c r="V74" s="175" t="e">
        <f>SUM(G74,I74,K74,M74,O74,Q74,S74,U74)/COUNT((G74,I74,K74,M74,O74,Q74,S74,U74))</f>
        <v>#DIV/0!</v>
      </c>
      <c r="W74" s="39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40"/>
    </row>
    <row r="75" spans="1:57" s="41" customFormat="1" ht="15" x14ac:dyDescent="0.2">
      <c r="A75" s="241">
        <f>'Rangliste Rohdaten'!B75</f>
        <v>0</v>
      </c>
      <c r="B75" s="27">
        <f>'Rangliste Rohdaten'!C75</f>
        <v>0</v>
      </c>
      <c r="C75" s="27">
        <f>'Rangliste Rohdaten'!D75</f>
        <v>0</v>
      </c>
      <c r="D75" s="64">
        <f t="shared" si="1"/>
        <v>0</v>
      </c>
      <c r="E75" s="28">
        <f>'Rangliste Rohdaten'!E75</f>
        <v>0</v>
      </c>
      <c r="F75" s="29" t="str">
        <f>IF('Rangliste Rohdaten'!F75="","",'Rangliste Rohdaten'!F75)</f>
        <v/>
      </c>
      <c r="G75" s="61" t="str">
        <f>IF(F75="","",IF($E75="K",IF($D75=1,LOOKUP(F75,Sprint!$T$4:$T$35,Sprint!$H$4:$H$35),IF($D75=2,LOOKUP(F75,Sprint!$U$4:$U$35,Sprint!$H$4:$H$35),LOOKUP(F75,Sprint!$V$4:$V$35,Sprint!$H$4:$H$35))),IF($D75=1,LOOKUP(F75,Sprint!$Q$4:$Q$35,Sprint!$H$4:$H$35),IF($D75=2,LOOKUP(F75,Sprint!$R$4:$R$35,Sprint!$H$4:$H$35),LOOKUP(F75,Sprint!$S$4:$S$35,Sprint!$H$4:$H$35)))))</f>
        <v/>
      </c>
      <c r="H75" s="29" t="str">
        <f>IF('Rangliste Rohdaten'!H75="","",'Rangliste Rohdaten'!H75)</f>
        <v/>
      </c>
      <c r="I75" s="61" t="str">
        <f>IF(H75="","",IF($E75="K",IF($D75=1,LOOKUP(H75,Springen!$E$4:$E$35,Springen!$A$4:$A$35),IF($D75=2,LOOKUP(H75,Springen!$F$4:$F$35,Springen!$A$4:$A$35),LOOKUP(H75,Springen!$G$4:$G$35,Springen!$A$4:$A$35))),IF($D75=1,LOOKUP(H75,Springen!$B$4:$B$35,Springen!$A$4:$A$35),IF($D75=2,LOOKUP(H75,Springen!$C$4:$C$35,Springen!$A$4:$A$34),LOOKUP(H75,Springen!$D$4:$D$35,Springen!$A$4:$A$35)))))</f>
        <v/>
      </c>
      <c r="J75" s="29" t="str">
        <f>IF('Rangliste Rohdaten'!J75="","",'Rangliste Rohdaten'!J75)</f>
        <v/>
      </c>
      <c r="K75" s="61" t="str">
        <f>IF(J75="","",IF($E75="K",IF($D75=1,LOOKUP(J75,Springen!$M$4:$M$35,Springen!$A$4:$A$35),IF($D75=2,LOOKUP(J75,Springen!$N$4:$N$35,Springen!$A$4:$A$35),LOOKUP(J75,Springen!$O$4:$O$35,Springen!$A$4:$A$35))),IF($D75=1,LOOKUP(J75,Springen!$J$4:$J$35,Springen!$A$4:$A$35),IF($D75=2,LOOKUP(J75,Springen!$K$4:$K$35,Springen!$A$4:$A$34),LOOKUP(J75,Springen!$L$4:$L$35,Springen!$A$4:$A$35)))))</f>
        <v/>
      </c>
      <c r="L75" s="29" t="str">
        <f>IF('Rangliste Rohdaten'!L75="","",'Rangliste Rohdaten'!L75)</f>
        <v/>
      </c>
      <c r="M75" s="61" t="str">
        <f>IF(L75="","",IF($E75="K",IF($D75=1,LOOKUP(L75,Werfen!$E$4:$E$35,Werfen!$A$4:$A$35),IF($D75=2,LOOKUP(L75,Werfen!$F$4:$F$35,Werfen!$A$4:$A$35),LOOKUP(L75,Werfen!$G$4:$G$35,Werfen!$A$4:$A$35))),IF($D75=1,LOOKUP(L75,Werfen!$B$4:$B$35,Werfen!$A$4:$A$35),IF($D75=2,LOOKUP(L75,Werfen!$C$4:$C$35,Werfen!$A$4:$A$34),LOOKUP(L75,Werfen!$D$4:$D$35,Werfen!$A$4:$A$35)))))</f>
        <v/>
      </c>
      <c r="N75" s="29" t="str">
        <f>IF('Rangliste Rohdaten'!N75="","",'Rangliste Rohdaten'!N75)</f>
        <v/>
      </c>
      <c r="O75" s="61" t="str">
        <f>IF(N75="","",IF($E75="K",IF($D75=1,LOOKUP(N75,Werfen!$M$4:$M$35,Werfen!$A$4:$A$35),IF($D75=2,LOOKUP(N75,Werfen!$N$4:$N$35,Werfen!$A$4:$A$35),LOOKUP(N75,Werfen!$O$4:$O$35,Werfen!$A$4:$A$35))),IF($D75=1,LOOKUP(N75,Werfen!$J$4:$J$35,Werfen!$A$4:$A$35),IF($D75=2,LOOKUP(N75,Werfen!$K$4:$K$35,Werfen!$A$4:$A$34),LOOKUP(N75,Werfen!$L$4:$L$35,Werfen!$A$4:$A$35)))))</f>
        <v/>
      </c>
      <c r="P75" s="254" t="str">
        <f>IF('Rangliste Rohdaten'!P75="","",'Rangliste Rohdaten'!P75)</f>
        <v/>
      </c>
      <c r="Q75" s="61" t="str">
        <f>IF(P75="","",IF($E75="K",IF($D75=1,LOOKUP(P75,Ausdauer!$E$4:$E$35,Ausdauer!$A$4:$A$35),IF($D75=2,LOOKUP(P75,Ausdauer!$F$4:$F$35,Ausdauer!$A$4:$A$35),LOOKUP(P75,Ausdauer!$G$4:$G$35,Ausdauer!$A$4:$A$35))),IF($D75=1,LOOKUP(P75,Ausdauer!$B$4:$B$35,Ausdauer!$A$4:$A$35),IF($D75=2,LOOKUP(P75,Ausdauer!$C$4:$C$35,Ausdauer!$A$4:$A$34),LOOKUP(P75,Ausdauer!$D$4:$D$35,Ausdauer!$A$4:$A$35)))))</f>
        <v/>
      </c>
      <c r="R75" s="29" t="str">
        <f>IF('Rangliste Rohdaten'!R75="","",'Rangliste Rohdaten'!R75)</f>
        <v/>
      </c>
      <c r="S75" s="61" t="str">
        <f>IF(R75="","",IF($E75="K",IF($D75=1,LOOKUP(R75,Ausdauer!$M$4:$M$35,Ausdauer!$A$4:$A$35),IF($D75=2,LOOKUP(R75,Ausdauer!$N$4:$N$35,Ausdauer!$A$4:$A$35),LOOKUP(R75,Ausdauer!$O$4:$O$35,Ausdauer!$A$4:$A$35))),IF($D75=1,LOOKUP(R75,Ausdauer!$J$4:$J$35,Ausdauer!$A$4:$A$35),IF($D75=2,LOOKUP(R75,Ausdauer!$K$4:$K$35,Ausdauer!$A$4:$A$34),LOOKUP(R75,Ausdauer!$L$4:$L$35,Ausdauer!$A$4:$A$35)))))</f>
        <v/>
      </c>
      <c r="T75" s="29" t="str">
        <f>IF('Rangliste Rohdaten'!T75="","",'Rangliste Rohdaten'!T75)</f>
        <v/>
      </c>
      <c r="U75" s="61" t="str">
        <f>IF(T75="","",IF($E75="K",IF($D75=1,LOOKUP(T75,Ausdauer!$T$4:$T$35,Ausdauer!$P$4:$P$35),IF($D75=2,LOOKUP(T75,Ausdauer!$U$4:$U$35,Ausdauer!$P$4:$P$35),LOOKUP(T75,Ausdauer!$V$4:$V$35,Ausdauer!$P$4:$P$35))),IF($D75=1,LOOKUP(T75,Ausdauer!$Q$4:$Q$35,Ausdauer!$P$4:$P$35),IF($D75=2,LOOKUP(T75,Ausdauer!$R$4:$R$35,Ausdauer!$P$4:$P$34),LOOKUP(T75,Ausdauer!$S$4:$S$35,Ausdauer!$P$4:$P$35)))))</f>
        <v/>
      </c>
      <c r="V75" s="175" t="e">
        <f>SUM(G75,I75,K75,M75,O75,Q75,S75,U75)/COUNT((G75,I75,K75,M75,O75,Q75,S75,U75))</f>
        <v>#DIV/0!</v>
      </c>
      <c r="W75" s="39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40"/>
    </row>
    <row r="76" spans="1:57" s="41" customFormat="1" ht="15" x14ac:dyDescent="0.2">
      <c r="A76" s="241">
        <f>'Rangliste Rohdaten'!B76</f>
        <v>0</v>
      </c>
      <c r="B76" s="27">
        <f>'Rangliste Rohdaten'!C76</f>
        <v>0</v>
      </c>
      <c r="C76" s="27">
        <f>'Rangliste Rohdaten'!D76</f>
        <v>0</v>
      </c>
      <c r="D76" s="64">
        <f t="shared" si="1"/>
        <v>0</v>
      </c>
      <c r="E76" s="28">
        <f>'Rangliste Rohdaten'!E76</f>
        <v>0</v>
      </c>
      <c r="F76" s="29" t="str">
        <f>IF('Rangliste Rohdaten'!F76="","",'Rangliste Rohdaten'!F76)</f>
        <v/>
      </c>
      <c r="G76" s="61" t="str">
        <f>IF(F76="","",IF($E76="K",IF($D76=1,LOOKUP(F76,Sprint!$T$4:$T$35,Sprint!$H$4:$H$35),IF($D76=2,LOOKUP(F76,Sprint!$U$4:$U$35,Sprint!$H$4:$H$35),LOOKUP(F76,Sprint!$V$4:$V$35,Sprint!$H$4:$H$35))),IF($D76=1,LOOKUP(F76,Sprint!$Q$4:$Q$35,Sprint!$H$4:$H$35),IF($D76=2,LOOKUP(F76,Sprint!$R$4:$R$35,Sprint!$H$4:$H$35),LOOKUP(F76,Sprint!$S$4:$S$35,Sprint!$H$4:$H$35)))))</f>
        <v/>
      </c>
      <c r="H76" s="29" t="str">
        <f>IF('Rangliste Rohdaten'!H76="","",'Rangliste Rohdaten'!H76)</f>
        <v/>
      </c>
      <c r="I76" s="61" t="str">
        <f>IF(H76="","",IF($E76="K",IF($D76=1,LOOKUP(H76,Springen!$E$4:$E$35,Springen!$A$4:$A$35),IF($D76=2,LOOKUP(H76,Springen!$F$4:$F$35,Springen!$A$4:$A$35),LOOKUP(H76,Springen!$G$4:$G$35,Springen!$A$4:$A$35))),IF($D76=1,LOOKUP(H76,Springen!$B$4:$B$35,Springen!$A$4:$A$35),IF($D76=2,LOOKUP(H76,Springen!$C$4:$C$35,Springen!$A$4:$A$34),LOOKUP(H76,Springen!$D$4:$D$35,Springen!$A$4:$A$35)))))</f>
        <v/>
      </c>
      <c r="J76" s="29" t="str">
        <f>IF('Rangliste Rohdaten'!J76="","",'Rangliste Rohdaten'!J76)</f>
        <v/>
      </c>
      <c r="K76" s="61" t="str">
        <f>IF(J76="","",IF($E76="K",IF($D76=1,LOOKUP(J76,Springen!$M$4:$M$35,Springen!$A$4:$A$35),IF($D76=2,LOOKUP(J76,Springen!$N$4:$N$35,Springen!$A$4:$A$35),LOOKUP(J76,Springen!$O$4:$O$35,Springen!$A$4:$A$35))),IF($D76=1,LOOKUP(J76,Springen!$J$4:$J$35,Springen!$A$4:$A$35),IF($D76=2,LOOKUP(J76,Springen!$K$4:$K$35,Springen!$A$4:$A$34),LOOKUP(J76,Springen!$L$4:$L$35,Springen!$A$4:$A$35)))))</f>
        <v/>
      </c>
      <c r="L76" s="29" t="str">
        <f>IF('Rangliste Rohdaten'!L76="","",'Rangliste Rohdaten'!L76)</f>
        <v/>
      </c>
      <c r="M76" s="61" t="str">
        <f>IF(L76="","",IF($E76="K",IF($D76=1,LOOKUP(L76,Werfen!$E$4:$E$35,Werfen!$A$4:$A$35),IF($D76=2,LOOKUP(L76,Werfen!$F$4:$F$35,Werfen!$A$4:$A$35),LOOKUP(L76,Werfen!$G$4:$G$35,Werfen!$A$4:$A$35))),IF($D76=1,LOOKUP(L76,Werfen!$B$4:$B$35,Werfen!$A$4:$A$35),IF($D76=2,LOOKUP(L76,Werfen!$C$4:$C$35,Werfen!$A$4:$A$34),LOOKUP(L76,Werfen!$D$4:$D$35,Werfen!$A$4:$A$35)))))</f>
        <v/>
      </c>
      <c r="N76" s="29" t="str">
        <f>IF('Rangliste Rohdaten'!N76="","",'Rangliste Rohdaten'!N76)</f>
        <v/>
      </c>
      <c r="O76" s="61" t="str">
        <f>IF(N76="","",IF($E76="K",IF($D76=1,LOOKUP(N76,Werfen!$M$4:$M$35,Werfen!$A$4:$A$35),IF($D76=2,LOOKUP(N76,Werfen!$N$4:$N$35,Werfen!$A$4:$A$35),LOOKUP(N76,Werfen!$O$4:$O$35,Werfen!$A$4:$A$35))),IF($D76=1,LOOKUP(N76,Werfen!$J$4:$J$35,Werfen!$A$4:$A$35),IF($D76=2,LOOKUP(N76,Werfen!$K$4:$K$35,Werfen!$A$4:$A$34),LOOKUP(N76,Werfen!$L$4:$L$35,Werfen!$A$4:$A$35)))))</f>
        <v/>
      </c>
      <c r="P76" s="254" t="str">
        <f>IF('Rangliste Rohdaten'!P76="","",'Rangliste Rohdaten'!P76)</f>
        <v/>
      </c>
      <c r="Q76" s="61" t="str">
        <f>IF(P76="","",IF($E76="K",IF($D76=1,LOOKUP(P76,Ausdauer!$E$4:$E$35,Ausdauer!$A$4:$A$35),IF($D76=2,LOOKUP(P76,Ausdauer!$F$4:$F$35,Ausdauer!$A$4:$A$35),LOOKUP(P76,Ausdauer!$G$4:$G$35,Ausdauer!$A$4:$A$35))),IF($D76=1,LOOKUP(P76,Ausdauer!$B$4:$B$35,Ausdauer!$A$4:$A$35),IF($D76=2,LOOKUP(P76,Ausdauer!$C$4:$C$35,Ausdauer!$A$4:$A$34),LOOKUP(P76,Ausdauer!$D$4:$D$35,Ausdauer!$A$4:$A$35)))))</f>
        <v/>
      </c>
      <c r="R76" s="29" t="str">
        <f>IF('Rangliste Rohdaten'!R76="","",'Rangliste Rohdaten'!R76)</f>
        <v/>
      </c>
      <c r="S76" s="61" t="str">
        <f>IF(R76="","",IF($E76="K",IF($D76=1,LOOKUP(R76,Ausdauer!$M$4:$M$35,Ausdauer!$A$4:$A$35),IF($D76=2,LOOKUP(R76,Ausdauer!$N$4:$N$35,Ausdauer!$A$4:$A$35),LOOKUP(R76,Ausdauer!$O$4:$O$35,Ausdauer!$A$4:$A$35))),IF($D76=1,LOOKUP(R76,Ausdauer!$J$4:$J$35,Ausdauer!$A$4:$A$35),IF($D76=2,LOOKUP(R76,Ausdauer!$K$4:$K$35,Ausdauer!$A$4:$A$34),LOOKUP(R76,Ausdauer!$L$4:$L$35,Ausdauer!$A$4:$A$35)))))</f>
        <v/>
      </c>
      <c r="T76" s="29" t="str">
        <f>IF('Rangliste Rohdaten'!T76="","",'Rangliste Rohdaten'!T76)</f>
        <v/>
      </c>
      <c r="U76" s="61" t="str">
        <f>IF(T76="","",IF($E76="K",IF($D76=1,LOOKUP(T76,Ausdauer!$T$4:$T$35,Ausdauer!$P$4:$P$35),IF($D76=2,LOOKUP(T76,Ausdauer!$U$4:$U$35,Ausdauer!$P$4:$P$35),LOOKUP(T76,Ausdauer!$V$4:$V$35,Ausdauer!$P$4:$P$35))),IF($D76=1,LOOKUP(T76,Ausdauer!$Q$4:$Q$35,Ausdauer!$P$4:$P$35),IF($D76=2,LOOKUP(T76,Ausdauer!$R$4:$R$35,Ausdauer!$P$4:$P$34),LOOKUP(T76,Ausdauer!$S$4:$S$35,Ausdauer!$P$4:$P$35)))))</f>
        <v/>
      </c>
      <c r="V76" s="175" t="e">
        <f>SUM(G76,I76,K76,M76,O76,Q76,S76,U76)/COUNT((G76,I76,K76,M76,O76,Q76,S76,U76))</f>
        <v>#DIV/0!</v>
      </c>
      <c r="W76" s="39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40"/>
    </row>
    <row r="77" spans="1:57" s="41" customFormat="1" ht="15" x14ac:dyDescent="0.2">
      <c r="A77" s="241">
        <f>'Rangliste Rohdaten'!B77</f>
        <v>0</v>
      </c>
      <c r="B77" s="27">
        <f>'Rangliste Rohdaten'!C77</f>
        <v>0</v>
      </c>
      <c r="C77" s="27">
        <f>'Rangliste Rohdaten'!D77</f>
        <v>0</v>
      </c>
      <c r="D77" s="64">
        <f t="shared" si="1"/>
        <v>0</v>
      </c>
      <c r="E77" s="28">
        <f>'Rangliste Rohdaten'!E77</f>
        <v>0</v>
      </c>
      <c r="F77" s="29" t="str">
        <f>IF('Rangliste Rohdaten'!F77="","",'Rangliste Rohdaten'!F77)</f>
        <v/>
      </c>
      <c r="G77" s="61" t="str">
        <f>IF(F77="","",IF($E77="K",IF($D77=1,LOOKUP(F77,Sprint!$T$4:$T$35,Sprint!$H$4:$H$35),IF($D77=2,LOOKUP(F77,Sprint!$U$4:$U$35,Sprint!$H$4:$H$35),LOOKUP(F77,Sprint!$V$4:$V$35,Sprint!$H$4:$H$35))),IF($D77=1,LOOKUP(F77,Sprint!$Q$4:$Q$35,Sprint!$H$4:$H$35),IF($D77=2,LOOKUP(F77,Sprint!$R$4:$R$35,Sprint!$H$4:$H$35),LOOKUP(F77,Sprint!$S$4:$S$35,Sprint!$H$4:$H$35)))))</f>
        <v/>
      </c>
      <c r="H77" s="29" t="str">
        <f>IF('Rangliste Rohdaten'!H77="","",'Rangliste Rohdaten'!H77)</f>
        <v/>
      </c>
      <c r="I77" s="61" t="str">
        <f>IF(H77="","",IF($E77="K",IF($D77=1,LOOKUP(H77,Springen!$E$4:$E$35,Springen!$A$4:$A$35),IF($D77=2,LOOKUP(H77,Springen!$F$4:$F$35,Springen!$A$4:$A$35),LOOKUP(H77,Springen!$G$4:$G$35,Springen!$A$4:$A$35))),IF($D77=1,LOOKUP(H77,Springen!$B$4:$B$35,Springen!$A$4:$A$35),IF($D77=2,LOOKUP(H77,Springen!$C$4:$C$35,Springen!$A$4:$A$34),LOOKUP(H77,Springen!$D$4:$D$35,Springen!$A$4:$A$35)))))</f>
        <v/>
      </c>
      <c r="J77" s="29" t="str">
        <f>IF('Rangliste Rohdaten'!J77="","",'Rangliste Rohdaten'!J77)</f>
        <v/>
      </c>
      <c r="K77" s="61" t="str">
        <f>IF(J77="","",IF($E77="K",IF($D77=1,LOOKUP(J77,Springen!$M$4:$M$35,Springen!$A$4:$A$35),IF($D77=2,LOOKUP(J77,Springen!$N$4:$N$35,Springen!$A$4:$A$35),LOOKUP(J77,Springen!$O$4:$O$35,Springen!$A$4:$A$35))),IF($D77=1,LOOKUP(J77,Springen!$J$4:$J$35,Springen!$A$4:$A$35),IF($D77=2,LOOKUP(J77,Springen!$K$4:$K$35,Springen!$A$4:$A$34),LOOKUP(J77,Springen!$L$4:$L$35,Springen!$A$4:$A$35)))))</f>
        <v/>
      </c>
      <c r="L77" s="29" t="str">
        <f>IF('Rangliste Rohdaten'!L77="","",'Rangliste Rohdaten'!L77)</f>
        <v/>
      </c>
      <c r="M77" s="61" t="str">
        <f>IF(L77="","",IF($E77="K",IF($D77=1,LOOKUP(L77,Werfen!$E$4:$E$35,Werfen!$A$4:$A$35),IF($D77=2,LOOKUP(L77,Werfen!$F$4:$F$35,Werfen!$A$4:$A$35),LOOKUP(L77,Werfen!$G$4:$G$35,Werfen!$A$4:$A$35))),IF($D77=1,LOOKUP(L77,Werfen!$B$4:$B$35,Werfen!$A$4:$A$35),IF($D77=2,LOOKUP(L77,Werfen!$C$4:$C$35,Werfen!$A$4:$A$34),LOOKUP(L77,Werfen!$D$4:$D$35,Werfen!$A$4:$A$35)))))</f>
        <v/>
      </c>
      <c r="N77" s="29" t="str">
        <f>IF('Rangliste Rohdaten'!N77="","",'Rangliste Rohdaten'!N77)</f>
        <v/>
      </c>
      <c r="O77" s="61" t="str">
        <f>IF(N77="","",IF($E77="K",IF($D77=1,LOOKUP(N77,Werfen!$M$4:$M$35,Werfen!$A$4:$A$35),IF($D77=2,LOOKUP(N77,Werfen!$N$4:$N$35,Werfen!$A$4:$A$35),LOOKUP(N77,Werfen!$O$4:$O$35,Werfen!$A$4:$A$35))),IF($D77=1,LOOKUP(N77,Werfen!$J$4:$J$35,Werfen!$A$4:$A$35),IF($D77=2,LOOKUP(N77,Werfen!$K$4:$K$35,Werfen!$A$4:$A$34),LOOKUP(N77,Werfen!$L$4:$L$35,Werfen!$A$4:$A$35)))))</f>
        <v/>
      </c>
      <c r="P77" s="254" t="str">
        <f>IF('Rangliste Rohdaten'!P77="","",'Rangliste Rohdaten'!P77)</f>
        <v/>
      </c>
      <c r="Q77" s="61" t="str">
        <f>IF(P77="","",IF($E77="K",IF($D77=1,LOOKUP(P77,Ausdauer!$E$4:$E$35,Ausdauer!$A$4:$A$35),IF($D77=2,LOOKUP(P77,Ausdauer!$F$4:$F$35,Ausdauer!$A$4:$A$35),LOOKUP(P77,Ausdauer!$G$4:$G$35,Ausdauer!$A$4:$A$35))),IF($D77=1,LOOKUP(P77,Ausdauer!$B$4:$B$35,Ausdauer!$A$4:$A$35),IF($D77=2,LOOKUP(P77,Ausdauer!$C$4:$C$35,Ausdauer!$A$4:$A$34),LOOKUP(P77,Ausdauer!$D$4:$D$35,Ausdauer!$A$4:$A$35)))))</f>
        <v/>
      </c>
      <c r="R77" s="29" t="str">
        <f>IF('Rangliste Rohdaten'!R77="","",'Rangliste Rohdaten'!R77)</f>
        <v/>
      </c>
      <c r="S77" s="61" t="str">
        <f>IF(R77="","",IF($E77="K",IF($D77=1,LOOKUP(R77,Ausdauer!$M$4:$M$35,Ausdauer!$A$4:$A$35),IF($D77=2,LOOKUP(R77,Ausdauer!$N$4:$N$35,Ausdauer!$A$4:$A$35),LOOKUP(R77,Ausdauer!$O$4:$O$35,Ausdauer!$A$4:$A$35))),IF($D77=1,LOOKUP(R77,Ausdauer!$J$4:$J$35,Ausdauer!$A$4:$A$35),IF($D77=2,LOOKUP(R77,Ausdauer!$K$4:$K$35,Ausdauer!$A$4:$A$34),LOOKUP(R77,Ausdauer!$L$4:$L$35,Ausdauer!$A$4:$A$35)))))</f>
        <v/>
      </c>
      <c r="T77" s="29" t="str">
        <f>IF('Rangliste Rohdaten'!T77="","",'Rangliste Rohdaten'!T77)</f>
        <v/>
      </c>
      <c r="U77" s="61" t="str">
        <f>IF(T77="","",IF($E77="K",IF($D77=1,LOOKUP(T77,Ausdauer!$T$4:$T$35,Ausdauer!$P$4:$P$35),IF($D77=2,LOOKUP(T77,Ausdauer!$U$4:$U$35,Ausdauer!$P$4:$P$35),LOOKUP(T77,Ausdauer!$V$4:$V$35,Ausdauer!$P$4:$P$35))),IF($D77=1,LOOKUP(T77,Ausdauer!$Q$4:$Q$35,Ausdauer!$P$4:$P$35),IF($D77=2,LOOKUP(T77,Ausdauer!$R$4:$R$35,Ausdauer!$P$4:$P$34),LOOKUP(T77,Ausdauer!$S$4:$S$35,Ausdauer!$P$4:$P$35)))))</f>
        <v/>
      </c>
      <c r="V77" s="175" t="e">
        <f>SUM(G77,I77,K77,M77,O77,Q77,S77,U77)/COUNT((G77,I77,K77,M77,O77,Q77,S77,U77))</f>
        <v>#DIV/0!</v>
      </c>
      <c r="W77" s="39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40"/>
    </row>
    <row r="78" spans="1:57" s="41" customFormat="1" ht="15" x14ac:dyDescent="0.2">
      <c r="A78" s="241">
        <f>'Rangliste Rohdaten'!B78</f>
        <v>0</v>
      </c>
      <c r="B78" s="27">
        <f>'Rangliste Rohdaten'!C78</f>
        <v>0</v>
      </c>
      <c r="C78" s="27">
        <f>'Rangliste Rohdaten'!D78</f>
        <v>0</v>
      </c>
      <c r="D78" s="64">
        <f t="shared" si="1"/>
        <v>0</v>
      </c>
      <c r="E78" s="28">
        <f>'Rangliste Rohdaten'!E78</f>
        <v>0</v>
      </c>
      <c r="F78" s="29" t="str">
        <f>IF('Rangliste Rohdaten'!F78="","",'Rangliste Rohdaten'!F78)</f>
        <v/>
      </c>
      <c r="G78" s="61" t="str">
        <f>IF(F78="","",IF($E78="K",IF($D78=1,LOOKUP(F78,Sprint!$T$4:$T$35,Sprint!$H$4:$H$35),IF($D78=2,LOOKUP(F78,Sprint!$U$4:$U$35,Sprint!$H$4:$H$35),LOOKUP(F78,Sprint!$V$4:$V$35,Sprint!$H$4:$H$35))),IF($D78=1,LOOKUP(F78,Sprint!$Q$4:$Q$35,Sprint!$H$4:$H$35),IF($D78=2,LOOKUP(F78,Sprint!$R$4:$R$35,Sprint!$H$4:$H$35),LOOKUP(F78,Sprint!$S$4:$S$35,Sprint!$H$4:$H$35)))))</f>
        <v/>
      </c>
      <c r="H78" s="29" t="str">
        <f>IF('Rangliste Rohdaten'!H78="","",'Rangliste Rohdaten'!H78)</f>
        <v/>
      </c>
      <c r="I78" s="61" t="str">
        <f>IF(H78="","",IF($E78="K",IF($D78=1,LOOKUP(H78,Springen!$E$4:$E$35,Springen!$A$4:$A$35),IF($D78=2,LOOKUP(H78,Springen!$F$4:$F$35,Springen!$A$4:$A$35),LOOKUP(H78,Springen!$G$4:$G$35,Springen!$A$4:$A$35))),IF($D78=1,LOOKUP(H78,Springen!$B$4:$B$35,Springen!$A$4:$A$35),IF($D78=2,LOOKUP(H78,Springen!$C$4:$C$35,Springen!$A$4:$A$34),LOOKUP(H78,Springen!$D$4:$D$35,Springen!$A$4:$A$35)))))</f>
        <v/>
      </c>
      <c r="J78" s="29" t="str">
        <f>IF('Rangliste Rohdaten'!J78="","",'Rangliste Rohdaten'!J78)</f>
        <v/>
      </c>
      <c r="K78" s="61" t="str">
        <f>IF(J78="","",IF($E78="K",IF($D78=1,LOOKUP(J78,Springen!$M$4:$M$35,Springen!$A$4:$A$35),IF($D78=2,LOOKUP(J78,Springen!$N$4:$N$35,Springen!$A$4:$A$35),LOOKUP(J78,Springen!$O$4:$O$35,Springen!$A$4:$A$35))),IF($D78=1,LOOKUP(J78,Springen!$J$4:$J$35,Springen!$A$4:$A$35),IF($D78=2,LOOKUP(J78,Springen!$K$4:$K$35,Springen!$A$4:$A$34),LOOKUP(J78,Springen!$L$4:$L$35,Springen!$A$4:$A$35)))))</f>
        <v/>
      </c>
      <c r="L78" s="29" t="str">
        <f>IF('Rangliste Rohdaten'!L78="","",'Rangliste Rohdaten'!L78)</f>
        <v/>
      </c>
      <c r="M78" s="61" t="str">
        <f>IF(L78="","",IF($E78="K",IF($D78=1,LOOKUP(L78,Werfen!$E$4:$E$35,Werfen!$A$4:$A$35),IF($D78=2,LOOKUP(L78,Werfen!$F$4:$F$35,Werfen!$A$4:$A$35),LOOKUP(L78,Werfen!$G$4:$G$35,Werfen!$A$4:$A$35))),IF($D78=1,LOOKUP(L78,Werfen!$B$4:$B$35,Werfen!$A$4:$A$35),IF($D78=2,LOOKUP(L78,Werfen!$C$4:$C$35,Werfen!$A$4:$A$34),LOOKUP(L78,Werfen!$D$4:$D$35,Werfen!$A$4:$A$35)))))</f>
        <v/>
      </c>
      <c r="N78" s="29" t="str">
        <f>IF('Rangliste Rohdaten'!N78="","",'Rangliste Rohdaten'!N78)</f>
        <v/>
      </c>
      <c r="O78" s="61" t="str">
        <f>IF(N78="","",IF($E78="K",IF($D78=1,LOOKUP(N78,Werfen!$M$4:$M$35,Werfen!$A$4:$A$35),IF($D78=2,LOOKUP(N78,Werfen!$N$4:$N$35,Werfen!$A$4:$A$35),LOOKUP(N78,Werfen!$O$4:$O$35,Werfen!$A$4:$A$35))),IF($D78=1,LOOKUP(N78,Werfen!$J$4:$J$35,Werfen!$A$4:$A$35),IF($D78=2,LOOKUP(N78,Werfen!$K$4:$K$35,Werfen!$A$4:$A$34),LOOKUP(N78,Werfen!$L$4:$L$35,Werfen!$A$4:$A$35)))))</f>
        <v/>
      </c>
      <c r="P78" s="254" t="str">
        <f>IF('Rangliste Rohdaten'!P78="","",'Rangliste Rohdaten'!P78)</f>
        <v/>
      </c>
      <c r="Q78" s="61" t="str">
        <f>IF(P78="","",IF($E78="K",IF($D78=1,LOOKUP(P78,Ausdauer!$E$4:$E$35,Ausdauer!$A$4:$A$35),IF($D78=2,LOOKUP(P78,Ausdauer!$F$4:$F$35,Ausdauer!$A$4:$A$35),LOOKUP(P78,Ausdauer!$G$4:$G$35,Ausdauer!$A$4:$A$35))),IF($D78=1,LOOKUP(P78,Ausdauer!$B$4:$B$35,Ausdauer!$A$4:$A$35),IF($D78=2,LOOKUP(P78,Ausdauer!$C$4:$C$35,Ausdauer!$A$4:$A$34),LOOKUP(P78,Ausdauer!$D$4:$D$35,Ausdauer!$A$4:$A$35)))))</f>
        <v/>
      </c>
      <c r="R78" s="29" t="str">
        <f>IF('Rangliste Rohdaten'!R78="","",'Rangliste Rohdaten'!R78)</f>
        <v/>
      </c>
      <c r="S78" s="61" t="str">
        <f>IF(R78="","",IF($E78="K",IF($D78=1,LOOKUP(R78,Ausdauer!$M$4:$M$35,Ausdauer!$A$4:$A$35),IF($D78=2,LOOKUP(R78,Ausdauer!$N$4:$N$35,Ausdauer!$A$4:$A$35),LOOKUP(R78,Ausdauer!$O$4:$O$35,Ausdauer!$A$4:$A$35))),IF($D78=1,LOOKUP(R78,Ausdauer!$J$4:$J$35,Ausdauer!$A$4:$A$35),IF($D78=2,LOOKUP(R78,Ausdauer!$K$4:$K$35,Ausdauer!$A$4:$A$34),LOOKUP(R78,Ausdauer!$L$4:$L$35,Ausdauer!$A$4:$A$35)))))</f>
        <v/>
      </c>
      <c r="T78" s="29" t="str">
        <f>IF('Rangliste Rohdaten'!T78="","",'Rangliste Rohdaten'!T78)</f>
        <v/>
      </c>
      <c r="U78" s="61" t="str">
        <f>IF(T78="","",IF($E78="K",IF($D78=1,LOOKUP(T78,Ausdauer!$T$4:$T$35,Ausdauer!$P$4:$P$35),IF($D78=2,LOOKUP(T78,Ausdauer!$U$4:$U$35,Ausdauer!$P$4:$P$35),LOOKUP(T78,Ausdauer!$V$4:$V$35,Ausdauer!$P$4:$P$35))),IF($D78=1,LOOKUP(T78,Ausdauer!$Q$4:$Q$35,Ausdauer!$P$4:$P$35),IF($D78=2,LOOKUP(T78,Ausdauer!$R$4:$R$35,Ausdauer!$P$4:$P$34),LOOKUP(T78,Ausdauer!$S$4:$S$35,Ausdauer!$P$4:$P$35)))))</f>
        <v/>
      </c>
      <c r="V78" s="175" t="e">
        <f>SUM(G78,I78,K78,M78,O78,Q78,S78,U78)/COUNT((G78,I78,K78,M78,O78,Q78,S78,U78))</f>
        <v>#DIV/0!</v>
      </c>
      <c r="W78" s="39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40"/>
    </row>
    <row r="79" spans="1:57" s="41" customFormat="1" ht="15" x14ac:dyDescent="0.2">
      <c r="A79" s="241">
        <f>'Rangliste Rohdaten'!B79</f>
        <v>0</v>
      </c>
      <c r="B79" s="27">
        <f>'Rangliste Rohdaten'!C79</f>
        <v>0</v>
      </c>
      <c r="C79" s="27">
        <f>'Rangliste Rohdaten'!D79</f>
        <v>0</v>
      </c>
      <c r="D79" s="64">
        <f t="shared" si="1"/>
        <v>0</v>
      </c>
      <c r="E79" s="28">
        <f>'Rangliste Rohdaten'!E79</f>
        <v>0</v>
      </c>
      <c r="F79" s="29" t="str">
        <f>IF('Rangliste Rohdaten'!F79="","",'Rangliste Rohdaten'!F79)</f>
        <v/>
      </c>
      <c r="G79" s="61" t="str">
        <f>IF(F79="","",IF($E79="K",IF($D79=1,LOOKUP(F79,Sprint!$T$4:$T$35,Sprint!$H$4:$H$35),IF($D79=2,LOOKUP(F79,Sprint!$U$4:$U$35,Sprint!$H$4:$H$35),LOOKUP(F79,Sprint!$V$4:$V$35,Sprint!$H$4:$H$35))),IF($D79=1,LOOKUP(F79,Sprint!$Q$4:$Q$35,Sprint!$H$4:$H$35),IF($D79=2,LOOKUP(F79,Sprint!$R$4:$R$35,Sprint!$H$4:$H$35),LOOKUP(F79,Sprint!$S$4:$S$35,Sprint!$H$4:$H$35)))))</f>
        <v/>
      </c>
      <c r="H79" s="29" t="str">
        <f>IF('Rangliste Rohdaten'!H79="","",'Rangliste Rohdaten'!H79)</f>
        <v/>
      </c>
      <c r="I79" s="61" t="str">
        <f>IF(H79="","",IF($E79="K",IF($D79=1,LOOKUP(H79,Springen!$E$4:$E$35,Springen!$A$4:$A$35),IF($D79=2,LOOKUP(H79,Springen!$F$4:$F$35,Springen!$A$4:$A$35),LOOKUP(H79,Springen!$G$4:$G$35,Springen!$A$4:$A$35))),IF($D79=1,LOOKUP(H79,Springen!$B$4:$B$35,Springen!$A$4:$A$35),IF($D79=2,LOOKUP(H79,Springen!$C$4:$C$35,Springen!$A$4:$A$34),LOOKUP(H79,Springen!$D$4:$D$35,Springen!$A$4:$A$35)))))</f>
        <v/>
      </c>
      <c r="J79" s="29" t="str">
        <f>IF('Rangliste Rohdaten'!J79="","",'Rangliste Rohdaten'!J79)</f>
        <v/>
      </c>
      <c r="K79" s="61" t="str">
        <f>IF(J79="","",IF($E79="K",IF($D79=1,LOOKUP(J79,Springen!$M$4:$M$35,Springen!$A$4:$A$35),IF($D79=2,LOOKUP(J79,Springen!$N$4:$N$35,Springen!$A$4:$A$35),LOOKUP(J79,Springen!$O$4:$O$35,Springen!$A$4:$A$35))),IF($D79=1,LOOKUP(J79,Springen!$J$4:$J$35,Springen!$A$4:$A$35),IF($D79=2,LOOKUP(J79,Springen!$K$4:$K$35,Springen!$A$4:$A$34),LOOKUP(J79,Springen!$L$4:$L$35,Springen!$A$4:$A$35)))))</f>
        <v/>
      </c>
      <c r="L79" s="29" t="str">
        <f>IF('Rangliste Rohdaten'!L79="","",'Rangliste Rohdaten'!L79)</f>
        <v/>
      </c>
      <c r="M79" s="61" t="str">
        <f>IF(L79="","",IF($E79="K",IF($D79=1,LOOKUP(L79,Werfen!$E$4:$E$35,Werfen!$A$4:$A$35),IF($D79=2,LOOKUP(L79,Werfen!$F$4:$F$35,Werfen!$A$4:$A$35),LOOKUP(L79,Werfen!$G$4:$G$35,Werfen!$A$4:$A$35))),IF($D79=1,LOOKUP(L79,Werfen!$B$4:$B$35,Werfen!$A$4:$A$35),IF($D79=2,LOOKUP(L79,Werfen!$C$4:$C$35,Werfen!$A$4:$A$34),LOOKUP(L79,Werfen!$D$4:$D$35,Werfen!$A$4:$A$35)))))</f>
        <v/>
      </c>
      <c r="N79" s="29" t="str">
        <f>IF('Rangliste Rohdaten'!N79="","",'Rangliste Rohdaten'!N79)</f>
        <v/>
      </c>
      <c r="O79" s="61" t="str">
        <f>IF(N79="","",IF($E79="K",IF($D79=1,LOOKUP(N79,Werfen!$M$4:$M$35,Werfen!$A$4:$A$35),IF($D79=2,LOOKUP(N79,Werfen!$N$4:$N$35,Werfen!$A$4:$A$35),LOOKUP(N79,Werfen!$O$4:$O$35,Werfen!$A$4:$A$35))),IF($D79=1,LOOKUP(N79,Werfen!$J$4:$J$35,Werfen!$A$4:$A$35),IF($D79=2,LOOKUP(N79,Werfen!$K$4:$K$35,Werfen!$A$4:$A$34),LOOKUP(N79,Werfen!$L$4:$L$35,Werfen!$A$4:$A$35)))))</f>
        <v/>
      </c>
      <c r="P79" s="254" t="str">
        <f>IF('Rangliste Rohdaten'!P79="","",'Rangliste Rohdaten'!P79)</f>
        <v/>
      </c>
      <c r="Q79" s="61" t="str">
        <f>IF(P79="","",IF($E79="K",IF($D79=1,LOOKUP(P79,Ausdauer!$E$4:$E$35,Ausdauer!$A$4:$A$35),IF($D79=2,LOOKUP(P79,Ausdauer!$F$4:$F$35,Ausdauer!$A$4:$A$35),LOOKUP(P79,Ausdauer!$G$4:$G$35,Ausdauer!$A$4:$A$35))),IF($D79=1,LOOKUP(P79,Ausdauer!$B$4:$B$35,Ausdauer!$A$4:$A$35),IF($D79=2,LOOKUP(P79,Ausdauer!$C$4:$C$35,Ausdauer!$A$4:$A$34),LOOKUP(P79,Ausdauer!$D$4:$D$35,Ausdauer!$A$4:$A$35)))))</f>
        <v/>
      </c>
      <c r="R79" s="29" t="str">
        <f>IF('Rangliste Rohdaten'!R79="","",'Rangliste Rohdaten'!R79)</f>
        <v/>
      </c>
      <c r="S79" s="61" t="str">
        <f>IF(R79="","",IF($E79="K",IF($D79=1,LOOKUP(R79,Ausdauer!$M$4:$M$35,Ausdauer!$A$4:$A$35),IF($D79=2,LOOKUP(R79,Ausdauer!$N$4:$N$35,Ausdauer!$A$4:$A$35),LOOKUP(R79,Ausdauer!$O$4:$O$35,Ausdauer!$A$4:$A$35))),IF($D79=1,LOOKUP(R79,Ausdauer!$J$4:$J$35,Ausdauer!$A$4:$A$35),IF($D79=2,LOOKUP(R79,Ausdauer!$K$4:$K$35,Ausdauer!$A$4:$A$34),LOOKUP(R79,Ausdauer!$L$4:$L$35,Ausdauer!$A$4:$A$35)))))</f>
        <v/>
      </c>
      <c r="T79" s="29" t="str">
        <f>IF('Rangliste Rohdaten'!T79="","",'Rangliste Rohdaten'!T79)</f>
        <v/>
      </c>
      <c r="U79" s="61" t="str">
        <f>IF(T79="","",IF($E79="K",IF($D79=1,LOOKUP(T79,Ausdauer!$T$4:$T$35,Ausdauer!$P$4:$P$35),IF($D79=2,LOOKUP(T79,Ausdauer!$U$4:$U$35,Ausdauer!$P$4:$P$35),LOOKUP(T79,Ausdauer!$V$4:$V$35,Ausdauer!$P$4:$P$35))),IF($D79=1,LOOKUP(T79,Ausdauer!$Q$4:$Q$35,Ausdauer!$P$4:$P$35),IF($D79=2,LOOKUP(T79,Ausdauer!$R$4:$R$35,Ausdauer!$P$4:$P$34),LOOKUP(T79,Ausdauer!$S$4:$S$35,Ausdauer!$P$4:$P$35)))))</f>
        <v/>
      </c>
      <c r="V79" s="175" t="e">
        <f>SUM(G79,I79,K79,M79,O79,Q79,S79,U79)/COUNT((G79,I79,K79,M79,O79,Q79,S79,U79))</f>
        <v>#DIV/0!</v>
      </c>
      <c r="W79" s="39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40"/>
    </row>
    <row r="80" spans="1:57" s="41" customFormat="1" ht="15" x14ac:dyDescent="0.2">
      <c r="A80" s="241">
        <f>'Rangliste Rohdaten'!B80</f>
        <v>0</v>
      </c>
      <c r="B80" s="27">
        <f>'Rangliste Rohdaten'!C80</f>
        <v>0</v>
      </c>
      <c r="C80" s="27">
        <f>'Rangliste Rohdaten'!D80</f>
        <v>0</v>
      </c>
      <c r="D80" s="64">
        <f t="shared" si="1"/>
        <v>0</v>
      </c>
      <c r="E80" s="28">
        <f>'Rangliste Rohdaten'!E80</f>
        <v>0</v>
      </c>
      <c r="F80" s="29" t="str">
        <f>IF('Rangliste Rohdaten'!F80="","",'Rangliste Rohdaten'!F80)</f>
        <v/>
      </c>
      <c r="G80" s="61" t="str">
        <f>IF(F80="","",IF($E80="K",IF($D80=1,LOOKUP(F80,Sprint!$T$4:$T$35,Sprint!$H$4:$H$35),IF($D80=2,LOOKUP(F80,Sprint!$U$4:$U$35,Sprint!$H$4:$H$35),LOOKUP(F80,Sprint!$V$4:$V$35,Sprint!$H$4:$H$35))),IF($D80=1,LOOKUP(F80,Sprint!$Q$4:$Q$35,Sprint!$H$4:$H$35),IF($D80=2,LOOKUP(F80,Sprint!$R$4:$R$35,Sprint!$H$4:$H$35),LOOKUP(F80,Sprint!$S$4:$S$35,Sprint!$H$4:$H$35)))))</f>
        <v/>
      </c>
      <c r="H80" s="29" t="str">
        <f>IF('Rangliste Rohdaten'!H80="","",'Rangliste Rohdaten'!H80)</f>
        <v/>
      </c>
      <c r="I80" s="61" t="str">
        <f>IF(H80="","",IF($E80="K",IF($D80=1,LOOKUP(H80,Springen!$E$4:$E$35,Springen!$A$4:$A$35),IF($D80=2,LOOKUP(H80,Springen!$F$4:$F$35,Springen!$A$4:$A$35),LOOKUP(H80,Springen!$G$4:$G$35,Springen!$A$4:$A$35))),IF($D80=1,LOOKUP(H80,Springen!$B$4:$B$35,Springen!$A$4:$A$35),IF($D80=2,LOOKUP(H80,Springen!$C$4:$C$35,Springen!$A$4:$A$34),LOOKUP(H80,Springen!$D$4:$D$35,Springen!$A$4:$A$35)))))</f>
        <v/>
      </c>
      <c r="J80" s="29" t="str">
        <f>IF('Rangliste Rohdaten'!J80="","",'Rangliste Rohdaten'!J80)</f>
        <v/>
      </c>
      <c r="K80" s="61" t="str">
        <f>IF(J80="","",IF($E80="K",IF($D80=1,LOOKUP(J80,Springen!$M$4:$M$35,Springen!$A$4:$A$35),IF($D80=2,LOOKUP(J80,Springen!$N$4:$N$35,Springen!$A$4:$A$35),LOOKUP(J80,Springen!$O$4:$O$35,Springen!$A$4:$A$35))),IF($D80=1,LOOKUP(J80,Springen!$J$4:$J$35,Springen!$A$4:$A$35),IF($D80=2,LOOKUP(J80,Springen!$K$4:$K$35,Springen!$A$4:$A$34),LOOKUP(J80,Springen!$L$4:$L$35,Springen!$A$4:$A$35)))))</f>
        <v/>
      </c>
      <c r="L80" s="29" t="str">
        <f>IF('Rangliste Rohdaten'!L80="","",'Rangliste Rohdaten'!L80)</f>
        <v/>
      </c>
      <c r="M80" s="61" t="str">
        <f>IF(L80="","",IF($E80="K",IF($D80=1,LOOKUP(L80,Werfen!$E$4:$E$35,Werfen!$A$4:$A$35),IF($D80=2,LOOKUP(L80,Werfen!$F$4:$F$35,Werfen!$A$4:$A$35),LOOKUP(L80,Werfen!$G$4:$G$35,Werfen!$A$4:$A$35))),IF($D80=1,LOOKUP(L80,Werfen!$B$4:$B$35,Werfen!$A$4:$A$35),IF($D80=2,LOOKUP(L80,Werfen!$C$4:$C$35,Werfen!$A$4:$A$34),LOOKUP(L80,Werfen!$D$4:$D$35,Werfen!$A$4:$A$35)))))</f>
        <v/>
      </c>
      <c r="N80" s="29" t="str">
        <f>IF('Rangliste Rohdaten'!N80="","",'Rangliste Rohdaten'!N80)</f>
        <v/>
      </c>
      <c r="O80" s="61" t="str">
        <f>IF(N80="","",IF($E80="K",IF($D80=1,LOOKUP(N80,Werfen!$M$4:$M$35,Werfen!$A$4:$A$35),IF($D80=2,LOOKUP(N80,Werfen!$N$4:$N$35,Werfen!$A$4:$A$35),LOOKUP(N80,Werfen!$O$4:$O$35,Werfen!$A$4:$A$35))),IF($D80=1,LOOKUP(N80,Werfen!$J$4:$J$35,Werfen!$A$4:$A$35),IF($D80=2,LOOKUP(N80,Werfen!$K$4:$K$35,Werfen!$A$4:$A$34),LOOKUP(N80,Werfen!$L$4:$L$35,Werfen!$A$4:$A$35)))))</f>
        <v/>
      </c>
      <c r="P80" s="254" t="str">
        <f>IF('Rangliste Rohdaten'!P80="","",'Rangliste Rohdaten'!P80)</f>
        <v/>
      </c>
      <c r="Q80" s="61" t="str">
        <f>IF(P80="","",IF($E80="K",IF($D80=1,LOOKUP(P80,Ausdauer!$E$4:$E$35,Ausdauer!$A$4:$A$35),IF($D80=2,LOOKUP(P80,Ausdauer!$F$4:$F$35,Ausdauer!$A$4:$A$35),LOOKUP(P80,Ausdauer!$G$4:$G$35,Ausdauer!$A$4:$A$35))),IF($D80=1,LOOKUP(P80,Ausdauer!$B$4:$B$35,Ausdauer!$A$4:$A$35),IF($D80=2,LOOKUP(P80,Ausdauer!$C$4:$C$35,Ausdauer!$A$4:$A$34),LOOKUP(P80,Ausdauer!$D$4:$D$35,Ausdauer!$A$4:$A$35)))))</f>
        <v/>
      </c>
      <c r="R80" s="29" t="str">
        <f>IF('Rangliste Rohdaten'!R80="","",'Rangliste Rohdaten'!R80)</f>
        <v/>
      </c>
      <c r="S80" s="61" t="str">
        <f>IF(R80="","",IF($E80="K",IF($D80=1,LOOKUP(R80,Ausdauer!$M$4:$M$35,Ausdauer!$A$4:$A$35),IF($D80=2,LOOKUP(R80,Ausdauer!$N$4:$N$35,Ausdauer!$A$4:$A$35),LOOKUP(R80,Ausdauer!$O$4:$O$35,Ausdauer!$A$4:$A$35))),IF($D80=1,LOOKUP(R80,Ausdauer!$J$4:$J$35,Ausdauer!$A$4:$A$35),IF($D80=2,LOOKUP(R80,Ausdauer!$K$4:$K$35,Ausdauer!$A$4:$A$34),LOOKUP(R80,Ausdauer!$L$4:$L$35,Ausdauer!$A$4:$A$35)))))</f>
        <v/>
      </c>
      <c r="T80" s="29" t="str">
        <f>IF('Rangliste Rohdaten'!T80="","",'Rangliste Rohdaten'!T80)</f>
        <v/>
      </c>
      <c r="U80" s="61" t="str">
        <f>IF(T80="","",IF($E80="K",IF($D80=1,LOOKUP(T80,Ausdauer!$T$4:$T$35,Ausdauer!$P$4:$P$35),IF($D80=2,LOOKUP(T80,Ausdauer!$U$4:$U$35,Ausdauer!$P$4:$P$35),LOOKUP(T80,Ausdauer!$V$4:$V$35,Ausdauer!$P$4:$P$35))),IF($D80=1,LOOKUP(T80,Ausdauer!$Q$4:$Q$35,Ausdauer!$P$4:$P$35),IF($D80=2,LOOKUP(T80,Ausdauer!$R$4:$R$35,Ausdauer!$P$4:$P$34),LOOKUP(T80,Ausdauer!$S$4:$S$35,Ausdauer!$P$4:$P$35)))))</f>
        <v/>
      </c>
      <c r="V80" s="175" t="e">
        <f>SUM(G80,I80,K80,M80,O80,Q80,S80,U80)/COUNT((G80,I80,K80,M80,O80,Q80,S80,U80))</f>
        <v>#DIV/0!</v>
      </c>
      <c r="W80" s="39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40"/>
    </row>
    <row r="81" spans="1:57" s="41" customFormat="1" ht="15" x14ac:dyDescent="0.2">
      <c r="A81" s="241">
        <f>'Rangliste Rohdaten'!B81</f>
        <v>0</v>
      </c>
      <c r="B81" s="27">
        <f>'Rangliste Rohdaten'!C81</f>
        <v>0</v>
      </c>
      <c r="C81" s="27">
        <f>'Rangliste Rohdaten'!D81</f>
        <v>0</v>
      </c>
      <c r="D81" s="64">
        <f t="shared" si="1"/>
        <v>0</v>
      </c>
      <c r="E81" s="28">
        <f>'Rangliste Rohdaten'!E81</f>
        <v>0</v>
      </c>
      <c r="F81" s="29" t="str">
        <f>IF('Rangliste Rohdaten'!F81="","",'Rangliste Rohdaten'!F81)</f>
        <v/>
      </c>
      <c r="G81" s="61" t="str">
        <f>IF(F81="","",IF($E81="K",IF($D81=1,LOOKUP(F81,Sprint!$T$4:$T$35,Sprint!$H$4:$H$35),IF($D81=2,LOOKUP(F81,Sprint!$U$4:$U$35,Sprint!$H$4:$H$35),LOOKUP(F81,Sprint!$V$4:$V$35,Sprint!$H$4:$H$35))),IF($D81=1,LOOKUP(F81,Sprint!$Q$4:$Q$35,Sprint!$H$4:$H$35),IF($D81=2,LOOKUP(F81,Sprint!$R$4:$R$35,Sprint!$H$4:$H$35),LOOKUP(F81,Sprint!$S$4:$S$35,Sprint!$H$4:$H$35)))))</f>
        <v/>
      </c>
      <c r="H81" s="29" t="str">
        <f>IF('Rangliste Rohdaten'!H81="","",'Rangliste Rohdaten'!H81)</f>
        <v/>
      </c>
      <c r="I81" s="61" t="str">
        <f>IF(H81="","",IF($E81="K",IF($D81=1,LOOKUP(H81,Springen!$E$4:$E$35,Springen!$A$4:$A$35),IF($D81=2,LOOKUP(H81,Springen!$F$4:$F$35,Springen!$A$4:$A$35),LOOKUP(H81,Springen!$G$4:$G$35,Springen!$A$4:$A$35))),IF($D81=1,LOOKUP(H81,Springen!$B$4:$B$35,Springen!$A$4:$A$35),IF($D81=2,LOOKUP(H81,Springen!$C$4:$C$35,Springen!$A$4:$A$34),LOOKUP(H81,Springen!$D$4:$D$35,Springen!$A$4:$A$35)))))</f>
        <v/>
      </c>
      <c r="J81" s="29" t="str">
        <f>IF('Rangliste Rohdaten'!J81="","",'Rangliste Rohdaten'!J81)</f>
        <v/>
      </c>
      <c r="K81" s="61" t="str">
        <f>IF(J81="","",IF($E81="K",IF($D81=1,LOOKUP(J81,Springen!$M$4:$M$35,Springen!$A$4:$A$35),IF($D81=2,LOOKUP(J81,Springen!$N$4:$N$35,Springen!$A$4:$A$35),LOOKUP(J81,Springen!$O$4:$O$35,Springen!$A$4:$A$35))),IF($D81=1,LOOKUP(J81,Springen!$J$4:$J$35,Springen!$A$4:$A$35),IF($D81=2,LOOKUP(J81,Springen!$K$4:$K$35,Springen!$A$4:$A$34),LOOKUP(J81,Springen!$L$4:$L$35,Springen!$A$4:$A$35)))))</f>
        <v/>
      </c>
      <c r="L81" s="29" t="str">
        <f>IF('Rangliste Rohdaten'!L81="","",'Rangliste Rohdaten'!L81)</f>
        <v/>
      </c>
      <c r="M81" s="61" t="str">
        <f>IF(L81="","",IF($E81="K",IF($D81=1,LOOKUP(L81,Werfen!$E$4:$E$35,Werfen!$A$4:$A$35),IF($D81=2,LOOKUP(L81,Werfen!$F$4:$F$35,Werfen!$A$4:$A$35),LOOKUP(L81,Werfen!$G$4:$G$35,Werfen!$A$4:$A$35))),IF($D81=1,LOOKUP(L81,Werfen!$B$4:$B$35,Werfen!$A$4:$A$35),IF($D81=2,LOOKUP(L81,Werfen!$C$4:$C$35,Werfen!$A$4:$A$34),LOOKUP(L81,Werfen!$D$4:$D$35,Werfen!$A$4:$A$35)))))</f>
        <v/>
      </c>
      <c r="N81" s="29" t="str">
        <f>IF('Rangliste Rohdaten'!N81="","",'Rangliste Rohdaten'!N81)</f>
        <v/>
      </c>
      <c r="O81" s="61" t="str">
        <f>IF(N81="","",IF($E81="K",IF($D81=1,LOOKUP(N81,Werfen!$M$4:$M$35,Werfen!$A$4:$A$35),IF($D81=2,LOOKUP(N81,Werfen!$N$4:$N$35,Werfen!$A$4:$A$35),LOOKUP(N81,Werfen!$O$4:$O$35,Werfen!$A$4:$A$35))),IF($D81=1,LOOKUP(N81,Werfen!$J$4:$J$35,Werfen!$A$4:$A$35),IF($D81=2,LOOKUP(N81,Werfen!$K$4:$K$35,Werfen!$A$4:$A$34),LOOKUP(N81,Werfen!$L$4:$L$35,Werfen!$A$4:$A$35)))))</f>
        <v/>
      </c>
      <c r="P81" s="254" t="str">
        <f>IF('Rangliste Rohdaten'!P81="","",'Rangliste Rohdaten'!P81)</f>
        <v/>
      </c>
      <c r="Q81" s="61" t="str">
        <f>IF(P81="","",IF($E81="K",IF($D81=1,LOOKUP(P81,Ausdauer!$E$4:$E$35,Ausdauer!$A$4:$A$35),IF($D81=2,LOOKUP(P81,Ausdauer!$F$4:$F$35,Ausdauer!$A$4:$A$35),LOOKUP(P81,Ausdauer!$G$4:$G$35,Ausdauer!$A$4:$A$35))),IF($D81=1,LOOKUP(P81,Ausdauer!$B$4:$B$35,Ausdauer!$A$4:$A$35),IF($D81=2,LOOKUP(P81,Ausdauer!$C$4:$C$35,Ausdauer!$A$4:$A$34),LOOKUP(P81,Ausdauer!$D$4:$D$35,Ausdauer!$A$4:$A$35)))))</f>
        <v/>
      </c>
      <c r="R81" s="29" t="str">
        <f>IF('Rangliste Rohdaten'!R81="","",'Rangliste Rohdaten'!R81)</f>
        <v/>
      </c>
      <c r="S81" s="61" t="str">
        <f>IF(R81="","",IF($E81="K",IF($D81=1,LOOKUP(R81,Ausdauer!$M$4:$M$35,Ausdauer!$A$4:$A$35),IF($D81=2,LOOKUP(R81,Ausdauer!$N$4:$N$35,Ausdauer!$A$4:$A$35),LOOKUP(R81,Ausdauer!$O$4:$O$35,Ausdauer!$A$4:$A$35))),IF($D81=1,LOOKUP(R81,Ausdauer!$J$4:$J$35,Ausdauer!$A$4:$A$35),IF($D81=2,LOOKUP(R81,Ausdauer!$K$4:$K$35,Ausdauer!$A$4:$A$34),LOOKUP(R81,Ausdauer!$L$4:$L$35,Ausdauer!$A$4:$A$35)))))</f>
        <v/>
      </c>
      <c r="T81" s="29" t="str">
        <f>IF('Rangliste Rohdaten'!T81="","",'Rangliste Rohdaten'!T81)</f>
        <v/>
      </c>
      <c r="U81" s="61" t="str">
        <f>IF(T81="","",IF($E81="K",IF($D81=1,LOOKUP(T81,Ausdauer!$T$4:$T$35,Ausdauer!$P$4:$P$35),IF($D81=2,LOOKUP(T81,Ausdauer!$U$4:$U$35,Ausdauer!$P$4:$P$35),LOOKUP(T81,Ausdauer!$V$4:$V$35,Ausdauer!$P$4:$P$35))),IF($D81=1,LOOKUP(T81,Ausdauer!$Q$4:$Q$35,Ausdauer!$P$4:$P$35),IF($D81=2,LOOKUP(T81,Ausdauer!$R$4:$R$35,Ausdauer!$P$4:$P$34),LOOKUP(T81,Ausdauer!$S$4:$S$35,Ausdauer!$P$4:$P$35)))))</f>
        <v/>
      </c>
      <c r="V81" s="175" t="e">
        <f>SUM(G81,I81,K81,M81,O81,Q81,S81,U81)/COUNT((G81,I81,K81,M81,O81,Q81,S81,U81))</f>
        <v>#DIV/0!</v>
      </c>
      <c r="W81" s="39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40"/>
    </row>
    <row r="82" spans="1:57" s="41" customFormat="1" ht="15" x14ac:dyDescent="0.2">
      <c r="A82" s="241">
        <f>'Rangliste Rohdaten'!B82</f>
        <v>0</v>
      </c>
      <c r="B82" s="27">
        <f>'Rangliste Rohdaten'!C82</f>
        <v>0</v>
      </c>
      <c r="C82" s="27">
        <f>'Rangliste Rohdaten'!D82</f>
        <v>0</v>
      </c>
      <c r="D82" s="64">
        <f t="shared" si="1"/>
        <v>0</v>
      </c>
      <c r="E82" s="28">
        <f>'Rangliste Rohdaten'!E82</f>
        <v>0</v>
      </c>
      <c r="F82" s="29" t="str">
        <f>IF('Rangliste Rohdaten'!F82="","",'Rangliste Rohdaten'!F82)</f>
        <v/>
      </c>
      <c r="G82" s="61" t="str">
        <f>IF(F82="","",IF($E82="K",IF($D82=1,LOOKUP(F82,Sprint!$T$4:$T$35,Sprint!$H$4:$H$35),IF($D82=2,LOOKUP(F82,Sprint!$U$4:$U$35,Sprint!$H$4:$H$35),LOOKUP(F82,Sprint!$V$4:$V$35,Sprint!$H$4:$H$35))),IF($D82=1,LOOKUP(F82,Sprint!$Q$4:$Q$35,Sprint!$H$4:$H$35),IF($D82=2,LOOKUP(F82,Sprint!$R$4:$R$35,Sprint!$H$4:$H$35),LOOKUP(F82,Sprint!$S$4:$S$35,Sprint!$H$4:$H$35)))))</f>
        <v/>
      </c>
      <c r="H82" s="29" t="str">
        <f>IF('Rangliste Rohdaten'!H82="","",'Rangliste Rohdaten'!H82)</f>
        <v/>
      </c>
      <c r="I82" s="61" t="str">
        <f>IF(H82="","",IF($E82="K",IF($D82=1,LOOKUP(H82,Springen!$E$4:$E$35,Springen!$A$4:$A$35),IF($D82=2,LOOKUP(H82,Springen!$F$4:$F$35,Springen!$A$4:$A$35),LOOKUP(H82,Springen!$G$4:$G$35,Springen!$A$4:$A$35))),IF($D82=1,LOOKUP(H82,Springen!$B$4:$B$35,Springen!$A$4:$A$35),IF($D82=2,LOOKUP(H82,Springen!$C$4:$C$35,Springen!$A$4:$A$34),LOOKUP(H82,Springen!$D$4:$D$35,Springen!$A$4:$A$35)))))</f>
        <v/>
      </c>
      <c r="J82" s="29" t="str">
        <f>IF('Rangliste Rohdaten'!J82="","",'Rangliste Rohdaten'!J82)</f>
        <v/>
      </c>
      <c r="K82" s="61" t="str">
        <f>IF(J82="","",IF($E82="K",IF($D82=1,LOOKUP(J82,Springen!$M$4:$M$35,Springen!$A$4:$A$35),IF($D82=2,LOOKUP(J82,Springen!$N$4:$N$35,Springen!$A$4:$A$35),LOOKUP(J82,Springen!$O$4:$O$35,Springen!$A$4:$A$35))),IF($D82=1,LOOKUP(J82,Springen!$J$4:$J$35,Springen!$A$4:$A$35),IF($D82=2,LOOKUP(J82,Springen!$K$4:$K$35,Springen!$A$4:$A$34),LOOKUP(J82,Springen!$L$4:$L$35,Springen!$A$4:$A$35)))))</f>
        <v/>
      </c>
      <c r="L82" s="29" t="str">
        <f>IF('Rangliste Rohdaten'!L82="","",'Rangliste Rohdaten'!L82)</f>
        <v/>
      </c>
      <c r="M82" s="61" t="str">
        <f>IF(L82="","",IF($E82="K",IF($D82=1,LOOKUP(L82,Werfen!$E$4:$E$35,Werfen!$A$4:$A$35),IF($D82=2,LOOKUP(L82,Werfen!$F$4:$F$35,Werfen!$A$4:$A$35),LOOKUP(L82,Werfen!$G$4:$G$35,Werfen!$A$4:$A$35))),IF($D82=1,LOOKUP(L82,Werfen!$B$4:$B$35,Werfen!$A$4:$A$35),IF($D82=2,LOOKUP(L82,Werfen!$C$4:$C$35,Werfen!$A$4:$A$34),LOOKUP(L82,Werfen!$D$4:$D$35,Werfen!$A$4:$A$35)))))</f>
        <v/>
      </c>
      <c r="N82" s="29" t="str">
        <f>IF('Rangliste Rohdaten'!N82="","",'Rangliste Rohdaten'!N82)</f>
        <v/>
      </c>
      <c r="O82" s="61" t="str">
        <f>IF(N82="","",IF($E82="K",IF($D82=1,LOOKUP(N82,Werfen!$M$4:$M$35,Werfen!$A$4:$A$35),IF($D82=2,LOOKUP(N82,Werfen!$N$4:$N$35,Werfen!$A$4:$A$35),LOOKUP(N82,Werfen!$O$4:$O$35,Werfen!$A$4:$A$35))),IF($D82=1,LOOKUP(N82,Werfen!$J$4:$J$35,Werfen!$A$4:$A$35),IF($D82=2,LOOKUP(N82,Werfen!$K$4:$K$35,Werfen!$A$4:$A$34),LOOKUP(N82,Werfen!$L$4:$L$35,Werfen!$A$4:$A$35)))))</f>
        <v/>
      </c>
      <c r="P82" s="254" t="str">
        <f>IF('Rangliste Rohdaten'!P82="","",'Rangliste Rohdaten'!P82)</f>
        <v/>
      </c>
      <c r="Q82" s="61" t="str">
        <f>IF(P82="","",IF($E82="K",IF($D82=1,LOOKUP(P82,Ausdauer!$E$4:$E$35,Ausdauer!$A$4:$A$35),IF($D82=2,LOOKUP(P82,Ausdauer!$F$4:$F$35,Ausdauer!$A$4:$A$35),LOOKUP(P82,Ausdauer!$G$4:$G$35,Ausdauer!$A$4:$A$35))),IF($D82=1,LOOKUP(P82,Ausdauer!$B$4:$B$35,Ausdauer!$A$4:$A$35),IF($D82=2,LOOKUP(P82,Ausdauer!$C$4:$C$35,Ausdauer!$A$4:$A$34),LOOKUP(P82,Ausdauer!$D$4:$D$35,Ausdauer!$A$4:$A$35)))))</f>
        <v/>
      </c>
      <c r="R82" s="29" t="str">
        <f>IF('Rangliste Rohdaten'!R82="","",'Rangliste Rohdaten'!R82)</f>
        <v/>
      </c>
      <c r="S82" s="61" t="str">
        <f>IF(R82="","",IF($E82="K",IF($D82=1,LOOKUP(R82,Ausdauer!$M$4:$M$35,Ausdauer!$A$4:$A$35),IF($D82=2,LOOKUP(R82,Ausdauer!$N$4:$N$35,Ausdauer!$A$4:$A$35),LOOKUP(R82,Ausdauer!$O$4:$O$35,Ausdauer!$A$4:$A$35))),IF($D82=1,LOOKUP(R82,Ausdauer!$J$4:$J$35,Ausdauer!$A$4:$A$35),IF($D82=2,LOOKUP(R82,Ausdauer!$K$4:$K$35,Ausdauer!$A$4:$A$34),LOOKUP(R82,Ausdauer!$L$4:$L$35,Ausdauer!$A$4:$A$35)))))</f>
        <v/>
      </c>
      <c r="T82" s="29" t="str">
        <f>IF('Rangliste Rohdaten'!T82="","",'Rangliste Rohdaten'!T82)</f>
        <v/>
      </c>
      <c r="U82" s="61" t="str">
        <f>IF(T82="","",IF($E82="K",IF($D82=1,LOOKUP(T82,Ausdauer!$T$4:$T$35,Ausdauer!$P$4:$P$35),IF($D82=2,LOOKUP(T82,Ausdauer!$U$4:$U$35,Ausdauer!$P$4:$P$35),LOOKUP(T82,Ausdauer!$V$4:$V$35,Ausdauer!$P$4:$P$35))),IF($D82=1,LOOKUP(T82,Ausdauer!$Q$4:$Q$35,Ausdauer!$P$4:$P$35),IF($D82=2,LOOKUP(T82,Ausdauer!$R$4:$R$35,Ausdauer!$P$4:$P$34),LOOKUP(T82,Ausdauer!$S$4:$S$35,Ausdauer!$P$4:$P$35)))))</f>
        <v/>
      </c>
      <c r="V82" s="175" t="e">
        <f>SUM(G82,I82,K82,M82,O82,Q82,S82,U82)/COUNT((G82,I82,K82,M82,O82,Q82,S82,U82))</f>
        <v>#DIV/0!</v>
      </c>
      <c r="W82" s="39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40"/>
    </row>
    <row r="83" spans="1:57" s="41" customFormat="1" ht="15" x14ac:dyDescent="0.2">
      <c r="A83" s="241">
        <f>'Rangliste Rohdaten'!B83</f>
        <v>0</v>
      </c>
      <c r="B83" s="27">
        <f>'Rangliste Rohdaten'!C83</f>
        <v>0</v>
      </c>
      <c r="C83" s="27">
        <f>'Rangliste Rohdaten'!D83</f>
        <v>0</v>
      </c>
      <c r="D83" s="64">
        <f t="shared" si="1"/>
        <v>0</v>
      </c>
      <c r="E83" s="28">
        <f>'Rangliste Rohdaten'!E83</f>
        <v>0</v>
      </c>
      <c r="F83" s="29" t="str">
        <f>IF('Rangliste Rohdaten'!F83="","",'Rangliste Rohdaten'!F83)</f>
        <v/>
      </c>
      <c r="G83" s="61" t="str">
        <f>IF(F83="","",IF($E83="K",IF($D83=1,LOOKUP(F83,Sprint!$T$4:$T$35,Sprint!$H$4:$H$35),IF($D83=2,LOOKUP(F83,Sprint!$U$4:$U$35,Sprint!$H$4:$H$35),LOOKUP(F83,Sprint!$V$4:$V$35,Sprint!$H$4:$H$35))),IF($D83=1,LOOKUP(F83,Sprint!$Q$4:$Q$35,Sprint!$H$4:$H$35),IF($D83=2,LOOKUP(F83,Sprint!$R$4:$R$35,Sprint!$H$4:$H$35),LOOKUP(F83,Sprint!$S$4:$S$35,Sprint!$H$4:$H$35)))))</f>
        <v/>
      </c>
      <c r="H83" s="29" t="str">
        <f>IF('Rangliste Rohdaten'!H83="","",'Rangliste Rohdaten'!H83)</f>
        <v/>
      </c>
      <c r="I83" s="61" t="str">
        <f>IF(H83="","",IF($E83="K",IF($D83=1,LOOKUP(H83,Springen!$E$4:$E$35,Springen!$A$4:$A$35),IF($D83=2,LOOKUP(H83,Springen!$F$4:$F$35,Springen!$A$4:$A$35),LOOKUP(H83,Springen!$G$4:$G$35,Springen!$A$4:$A$35))),IF($D83=1,LOOKUP(H83,Springen!$B$4:$B$35,Springen!$A$4:$A$35),IF($D83=2,LOOKUP(H83,Springen!$C$4:$C$35,Springen!$A$4:$A$34),LOOKUP(H83,Springen!$D$4:$D$35,Springen!$A$4:$A$35)))))</f>
        <v/>
      </c>
      <c r="J83" s="29" t="str">
        <f>IF('Rangliste Rohdaten'!J83="","",'Rangliste Rohdaten'!J83)</f>
        <v/>
      </c>
      <c r="K83" s="61" t="str">
        <f>IF(J83="","",IF($E83="K",IF($D83=1,LOOKUP(J83,Springen!$M$4:$M$35,Springen!$A$4:$A$35),IF($D83=2,LOOKUP(J83,Springen!$N$4:$N$35,Springen!$A$4:$A$35),LOOKUP(J83,Springen!$O$4:$O$35,Springen!$A$4:$A$35))),IF($D83=1,LOOKUP(J83,Springen!$J$4:$J$35,Springen!$A$4:$A$35),IF($D83=2,LOOKUP(J83,Springen!$K$4:$K$35,Springen!$A$4:$A$34),LOOKUP(J83,Springen!$L$4:$L$35,Springen!$A$4:$A$35)))))</f>
        <v/>
      </c>
      <c r="L83" s="29" t="str">
        <f>IF('Rangliste Rohdaten'!L83="","",'Rangliste Rohdaten'!L83)</f>
        <v/>
      </c>
      <c r="M83" s="61" t="str">
        <f>IF(L83="","",IF($E83="K",IF($D83=1,LOOKUP(L83,Werfen!$E$4:$E$35,Werfen!$A$4:$A$35),IF($D83=2,LOOKUP(L83,Werfen!$F$4:$F$35,Werfen!$A$4:$A$35),LOOKUP(L83,Werfen!$G$4:$G$35,Werfen!$A$4:$A$35))),IF($D83=1,LOOKUP(L83,Werfen!$B$4:$B$35,Werfen!$A$4:$A$35),IF($D83=2,LOOKUP(L83,Werfen!$C$4:$C$35,Werfen!$A$4:$A$34),LOOKUP(L83,Werfen!$D$4:$D$35,Werfen!$A$4:$A$35)))))</f>
        <v/>
      </c>
      <c r="N83" s="29" t="str">
        <f>IF('Rangliste Rohdaten'!N83="","",'Rangliste Rohdaten'!N83)</f>
        <v/>
      </c>
      <c r="O83" s="61" t="str">
        <f>IF(N83="","",IF($E83="K",IF($D83=1,LOOKUP(N83,Werfen!$M$4:$M$35,Werfen!$A$4:$A$35),IF($D83=2,LOOKUP(N83,Werfen!$N$4:$N$35,Werfen!$A$4:$A$35),LOOKUP(N83,Werfen!$O$4:$O$35,Werfen!$A$4:$A$35))),IF($D83=1,LOOKUP(N83,Werfen!$J$4:$J$35,Werfen!$A$4:$A$35),IF($D83=2,LOOKUP(N83,Werfen!$K$4:$K$35,Werfen!$A$4:$A$34),LOOKUP(N83,Werfen!$L$4:$L$35,Werfen!$A$4:$A$35)))))</f>
        <v/>
      </c>
      <c r="P83" s="254" t="str">
        <f>IF('Rangliste Rohdaten'!P83="","",'Rangliste Rohdaten'!P83)</f>
        <v/>
      </c>
      <c r="Q83" s="61" t="str">
        <f>IF(P83="","",IF($E83="K",IF($D83=1,LOOKUP(P83,Ausdauer!$E$4:$E$35,Ausdauer!$A$4:$A$35),IF($D83=2,LOOKUP(P83,Ausdauer!$F$4:$F$35,Ausdauer!$A$4:$A$35),LOOKUP(P83,Ausdauer!$G$4:$G$35,Ausdauer!$A$4:$A$35))),IF($D83=1,LOOKUP(P83,Ausdauer!$B$4:$B$35,Ausdauer!$A$4:$A$35),IF($D83=2,LOOKUP(P83,Ausdauer!$C$4:$C$35,Ausdauer!$A$4:$A$34),LOOKUP(P83,Ausdauer!$D$4:$D$35,Ausdauer!$A$4:$A$35)))))</f>
        <v/>
      </c>
      <c r="R83" s="29" t="str">
        <f>IF('Rangliste Rohdaten'!R83="","",'Rangliste Rohdaten'!R83)</f>
        <v/>
      </c>
      <c r="S83" s="61" t="str">
        <f>IF(R83="","",IF($E83="K",IF($D83=1,LOOKUP(R83,Ausdauer!$M$4:$M$35,Ausdauer!$A$4:$A$35),IF($D83=2,LOOKUP(R83,Ausdauer!$N$4:$N$35,Ausdauer!$A$4:$A$35),LOOKUP(R83,Ausdauer!$O$4:$O$35,Ausdauer!$A$4:$A$35))),IF($D83=1,LOOKUP(R83,Ausdauer!$J$4:$J$35,Ausdauer!$A$4:$A$35),IF($D83=2,LOOKUP(R83,Ausdauer!$K$4:$K$35,Ausdauer!$A$4:$A$34),LOOKUP(R83,Ausdauer!$L$4:$L$35,Ausdauer!$A$4:$A$35)))))</f>
        <v/>
      </c>
      <c r="T83" s="29" t="str">
        <f>IF('Rangliste Rohdaten'!T83="","",'Rangliste Rohdaten'!T83)</f>
        <v/>
      </c>
      <c r="U83" s="61" t="str">
        <f>IF(T83="","",IF($E83="K",IF($D83=1,LOOKUP(T83,Ausdauer!$T$4:$T$35,Ausdauer!$P$4:$P$35),IF($D83=2,LOOKUP(T83,Ausdauer!$U$4:$U$35,Ausdauer!$P$4:$P$35),LOOKUP(T83,Ausdauer!$V$4:$V$35,Ausdauer!$P$4:$P$35))),IF($D83=1,LOOKUP(T83,Ausdauer!$Q$4:$Q$35,Ausdauer!$P$4:$P$35),IF($D83=2,LOOKUP(T83,Ausdauer!$R$4:$R$35,Ausdauer!$P$4:$P$34),LOOKUP(T83,Ausdauer!$S$4:$S$35,Ausdauer!$P$4:$P$35)))))</f>
        <v/>
      </c>
      <c r="V83" s="175" t="e">
        <f>SUM(G83,I83,K83,M83,O83,Q83,S83,U83)/COUNT((G83,I83,K83,M83,O83,Q83,S83,U83))</f>
        <v>#DIV/0!</v>
      </c>
      <c r="W83" s="39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40"/>
    </row>
    <row r="84" spans="1:57" s="41" customFormat="1" ht="15" x14ac:dyDescent="0.2">
      <c r="A84" s="241">
        <f>'Rangliste Rohdaten'!B84</f>
        <v>0</v>
      </c>
      <c r="B84" s="27">
        <f>'Rangliste Rohdaten'!C84</f>
        <v>0</v>
      </c>
      <c r="C84" s="27">
        <f>'Rangliste Rohdaten'!D84</f>
        <v>0</v>
      </c>
      <c r="D84" s="64">
        <f t="shared" si="1"/>
        <v>0</v>
      </c>
      <c r="E84" s="28">
        <f>'Rangliste Rohdaten'!E84</f>
        <v>0</v>
      </c>
      <c r="F84" s="29" t="str">
        <f>IF('Rangliste Rohdaten'!F84="","",'Rangliste Rohdaten'!F84)</f>
        <v/>
      </c>
      <c r="G84" s="61" t="str">
        <f>IF(F84="","",IF($E84="K",IF($D84=1,LOOKUP(F84,Sprint!$T$4:$T$35,Sprint!$H$4:$H$35),IF($D84=2,LOOKUP(F84,Sprint!$U$4:$U$35,Sprint!$H$4:$H$35),LOOKUP(F84,Sprint!$V$4:$V$35,Sprint!$H$4:$H$35))),IF($D84=1,LOOKUP(F84,Sprint!$Q$4:$Q$35,Sprint!$H$4:$H$35),IF($D84=2,LOOKUP(F84,Sprint!$R$4:$R$35,Sprint!$H$4:$H$35),LOOKUP(F84,Sprint!$S$4:$S$35,Sprint!$H$4:$H$35)))))</f>
        <v/>
      </c>
      <c r="H84" s="29" t="str">
        <f>IF('Rangliste Rohdaten'!H84="","",'Rangliste Rohdaten'!H84)</f>
        <v/>
      </c>
      <c r="I84" s="61" t="str">
        <f>IF(H84="","",IF($E84="K",IF($D84=1,LOOKUP(H84,Springen!$E$4:$E$35,Springen!$A$4:$A$35),IF($D84=2,LOOKUP(H84,Springen!$F$4:$F$35,Springen!$A$4:$A$35),LOOKUP(H84,Springen!$G$4:$G$35,Springen!$A$4:$A$35))),IF($D84=1,LOOKUP(H84,Springen!$B$4:$B$35,Springen!$A$4:$A$35),IF($D84=2,LOOKUP(H84,Springen!$C$4:$C$35,Springen!$A$4:$A$34),LOOKUP(H84,Springen!$D$4:$D$35,Springen!$A$4:$A$35)))))</f>
        <v/>
      </c>
      <c r="J84" s="29" t="str">
        <f>IF('Rangliste Rohdaten'!J84="","",'Rangliste Rohdaten'!J84)</f>
        <v/>
      </c>
      <c r="K84" s="61" t="str">
        <f>IF(J84="","",IF($E84="K",IF($D84=1,LOOKUP(J84,Springen!$M$4:$M$35,Springen!$A$4:$A$35),IF($D84=2,LOOKUP(J84,Springen!$N$4:$N$35,Springen!$A$4:$A$35),LOOKUP(J84,Springen!$O$4:$O$35,Springen!$A$4:$A$35))),IF($D84=1,LOOKUP(J84,Springen!$J$4:$J$35,Springen!$A$4:$A$35),IF($D84=2,LOOKUP(J84,Springen!$K$4:$K$35,Springen!$A$4:$A$34),LOOKUP(J84,Springen!$L$4:$L$35,Springen!$A$4:$A$35)))))</f>
        <v/>
      </c>
      <c r="L84" s="29" t="str">
        <f>IF('Rangliste Rohdaten'!L84="","",'Rangliste Rohdaten'!L84)</f>
        <v/>
      </c>
      <c r="M84" s="61" t="str">
        <f>IF(L84="","",IF($E84="K",IF($D84=1,LOOKUP(L84,Werfen!$E$4:$E$35,Werfen!$A$4:$A$35),IF($D84=2,LOOKUP(L84,Werfen!$F$4:$F$35,Werfen!$A$4:$A$35),LOOKUP(L84,Werfen!$G$4:$G$35,Werfen!$A$4:$A$35))),IF($D84=1,LOOKUP(L84,Werfen!$B$4:$B$35,Werfen!$A$4:$A$35),IF($D84=2,LOOKUP(L84,Werfen!$C$4:$C$35,Werfen!$A$4:$A$34),LOOKUP(L84,Werfen!$D$4:$D$35,Werfen!$A$4:$A$35)))))</f>
        <v/>
      </c>
      <c r="N84" s="29" t="str">
        <f>IF('Rangliste Rohdaten'!N84="","",'Rangliste Rohdaten'!N84)</f>
        <v/>
      </c>
      <c r="O84" s="61" t="str">
        <f>IF(N84="","",IF($E84="K",IF($D84=1,LOOKUP(N84,Werfen!$M$4:$M$35,Werfen!$A$4:$A$35),IF($D84=2,LOOKUP(N84,Werfen!$N$4:$N$35,Werfen!$A$4:$A$35),LOOKUP(N84,Werfen!$O$4:$O$35,Werfen!$A$4:$A$35))),IF($D84=1,LOOKUP(N84,Werfen!$J$4:$J$35,Werfen!$A$4:$A$35),IF($D84=2,LOOKUP(N84,Werfen!$K$4:$K$35,Werfen!$A$4:$A$34),LOOKUP(N84,Werfen!$L$4:$L$35,Werfen!$A$4:$A$35)))))</f>
        <v/>
      </c>
      <c r="P84" s="254" t="str">
        <f>IF('Rangliste Rohdaten'!P84="","",'Rangliste Rohdaten'!P84)</f>
        <v/>
      </c>
      <c r="Q84" s="61" t="str">
        <f>IF(P84="","",IF($E84="K",IF($D84=1,LOOKUP(P84,Ausdauer!$E$4:$E$35,Ausdauer!$A$4:$A$35),IF($D84=2,LOOKUP(P84,Ausdauer!$F$4:$F$35,Ausdauer!$A$4:$A$35),LOOKUP(P84,Ausdauer!$G$4:$G$35,Ausdauer!$A$4:$A$35))),IF($D84=1,LOOKUP(P84,Ausdauer!$B$4:$B$35,Ausdauer!$A$4:$A$35),IF($D84=2,LOOKUP(P84,Ausdauer!$C$4:$C$35,Ausdauer!$A$4:$A$34),LOOKUP(P84,Ausdauer!$D$4:$D$35,Ausdauer!$A$4:$A$35)))))</f>
        <v/>
      </c>
      <c r="R84" s="29" t="str">
        <f>IF('Rangliste Rohdaten'!R84="","",'Rangliste Rohdaten'!R84)</f>
        <v/>
      </c>
      <c r="S84" s="61" t="str">
        <f>IF(R84="","",IF($E84="K",IF($D84=1,LOOKUP(R84,Ausdauer!$M$4:$M$35,Ausdauer!$A$4:$A$35),IF($D84=2,LOOKUP(R84,Ausdauer!$N$4:$N$35,Ausdauer!$A$4:$A$35),LOOKUP(R84,Ausdauer!$O$4:$O$35,Ausdauer!$A$4:$A$35))),IF($D84=1,LOOKUP(R84,Ausdauer!$J$4:$J$35,Ausdauer!$A$4:$A$35),IF($D84=2,LOOKUP(R84,Ausdauer!$K$4:$K$35,Ausdauer!$A$4:$A$34),LOOKUP(R84,Ausdauer!$L$4:$L$35,Ausdauer!$A$4:$A$35)))))</f>
        <v/>
      </c>
      <c r="T84" s="29" t="str">
        <f>IF('Rangliste Rohdaten'!T84="","",'Rangliste Rohdaten'!T84)</f>
        <v/>
      </c>
      <c r="U84" s="61" t="str">
        <f>IF(T84="","",IF($E84="K",IF($D84=1,LOOKUP(T84,Ausdauer!$T$4:$T$35,Ausdauer!$P$4:$P$35),IF($D84=2,LOOKUP(T84,Ausdauer!$U$4:$U$35,Ausdauer!$P$4:$P$35),LOOKUP(T84,Ausdauer!$V$4:$V$35,Ausdauer!$P$4:$P$35))),IF($D84=1,LOOKUP(T84,Ausdauer!$Q$4:$Q$35,Ausdauer!$P$4:$P$35),IF($D84=2,LOOKUP(T84,Ausdauer!$R$4:$R$35,Ausdauer!$P$4:$P$34),LOOKUP(T84,Ausdauer!$S$4:$S$35,Ausdauer!$P$4:$P$35)))))</f>
        <v/>
      </c>
      <c r="V84" s="175" t="e">
        <f>SUM(G84,I84,K84,M84,O84,Q84,S84,U84)/COUNT((G84,I84,K84,M84,O84,Q84,S84,U84))</f>
        <v>#DIV/0!</v>
      </c>
      <c r="W84" s="39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40"/>
    </row>
    <row r="85" spans="1:57" s="41" customFormat="1" ht="15" x14ac:dyDescent="0.2">
      <c r="A85" s="241">
        <f>'Rangliste Rohdaten'!B85</f>
        <v>0</v>
      </c>
      <c r="B85" s="27">
        <f>'Rangliste Rohdaten'!C85</f>
        <v>0</v>
      </c>
      <c r="C85" s="27">
        <f>'Rangliste Rohdaten'!D85</f>
        <v>0</v>
      </c>
      <c r="D85" s="64">
        <f t="shared" si="1"/>
        <v>0</v>
      </c>
      <c r="E85" s="28">
        <f>'Rangliste Rohdaten'!E85</f>
        <v>0</v>
      </c>
      <c r="F85" s="29" t="str">
        <f>IF('Rangliste Rohdaten'!F85="","",'Rangliste Rohdaten'!F85)</f>
        <v/>
      </c>
      <c r="G85" s="61" t="str">
        <f>IF(F85="","",IF($E85="K",IF($D85=1,LOOKUP(F85,Sprint!$T$4:$T$35,Sprint!$H$4:$H$35),IF($D85=2,LOOKUP(F85,Sprint!$U$4:$U$35,Sprint!$H$4:$H$35),LOOKUP(F85,Sprint!$V$4:$V$35,Sprint!$H$4:$H$35))),IF($D85=1,LOOKUP(F85,Sprint!$Q$4:$Q$35,Sprint!$H$4:$H$35),IF($D85=2,LOOKUP(F85,Sprint!$R$4:$R$35,Sprint!$H$4:$H$35),LOOKUP(F85,Sprint!$S$4:$S$35,Sprint!$H$4:$H$35)))))</f>
        <v/>
      </c>
      <c r="H85" s="29" t="str">
        <f>IF('Rangliste Rohdaten'!H85="","",'Rangliste Rohdaten'!H85)</f>
        <v/>
      </c>
      <c r="I85" s="61" t="str">
        <f>IF(H85="","",IF($E85="K",IF($D85=1,LOOKUP(H85,Springen!$E$4:$E$35,Springen!$A$4:$A$35),IF($D85=2,LOOKUP(H85,Springen!$F$4:$F$35,Springen!$A$4:$A$35),LOOKUP(H85,Springen!$G$4:$G$35,Springen!$A$4:$A$35))),IF($D85=1,LOOKUP(H85,Springen!$B$4:$B$35,Springen!$A$4:$A$35),IF($D85=2,LOOKUP(H85,Springen!$C$4:$C$35,Springen!$A$4:$A$34),LOOKUP(H85,Springen!$D$4:$D$35,Springen!$A$4:$A$35)))))</f>
        <v/>
      </c>
      <c r="J85" s="29" t="str">
        <f>IF('Rangliste Rohdaten'!J85="","",'Rangliste Rohdaten'!J85)</f>
        <v/>
      </c>
      <c r="K85" s="61" t="str">
        <f>IF(J85="","",IF($E85="K",IF($D85=1,LOOKUP(J85,Springen!$M$4:$M$35,Springen!$A$4:$A$35),IF($D85=2,LOOKUP(J85,Springen!$N$4:$N$35,Springen!$A$4:$A$35),LOOKUP(J85,Springen!$O$4:$O$35,Springen!$A$4:$A$35))),IF($D85=1,LOOKUP(J85,Springen!$J$4:$J$35,Springen!$A$4:$A$35),IF($D85=2,LOOKUP(J85,Springen!$K$4:$K$35,Springen!$A$4:$A$34),LOOKUP(J85,Springen!$L$4:$L$35,Springen!$A$4:$A$35)))))</f>
        <v/>
      </c>
      <c r="L85" s="29" t="str">
        <f>IF('Rangliste Rohdaten'!L85="","",'Rangliste Rohdaten'!L85)</f>
        <v/>
      </c>
      <c r="M85" s="61" t="str">
        <f>IF(L85="","",IF($E85="K",IF($D85=1,LOOKUP(L85,Werfen!$E$4:$E$35,Werfen!$A$4:$A$35),IF($D85=2,LOOKUP(L85,Werfen!$F$4:$F$35,Werfen!$A$4:$A$35),LOOKUP(L85,Werfen!$G$4:$G$35,Werfen!$A$4:$A$35))),IF($D85=1,LOOKUP(L85,Werfen!$B$4:$B$35,Werfen!$A$4:$A$35),IF($D85=2,LOOKUP(L85,Werfen!$C$4:$C$35,Werfen!$A$4:$A$34),LOOKUP(L85,Werfen!$D$4:$D$35,Werfen!$A$4:$A$35)))))</f>
        <v/>
      </c>
      <c r="N85" s="29" t="str">
        <f>IF('Rangliste Rohdaten'!N85="","",'Rangliste Rohdaten'!N85)</f>
        <v/>
      </c>
      <c r="O85" s="61" t="str">
        <f>IF(N85="","",IF($E85="K",IF($D85=1,LOOKUP(N85,Werfen!$M$4:$M$35,Werfen!$A$4:$A$35),IF($D85=2,LOOKUP(N85,Werfen!$N$4:$N$35,Werfen!$A$4:$A$35),LOOKUP(N85,Werfen!$O$4:$O$35,Werfen!$A$4:$A$35))),IF($D85=1,LOOKUP(N85,Werfen!$J$4:$J$35,Werfen!$A$4:$A$35),IF($D85=2,LOOKUP(N85,Werfen!$K$4:$K$35,Werfen!$A$4:$A$34),LOOKUP(N85,Werfen!$L$4:$L$35,Werfen!$A$4:$A$35)))))</f>
        <v/>
      </c>
      <c r="P85" s="254" t="str">
        <f>IF('Rangliste Rohdaten'!P85="","",'Rangliste Rohdaten'!P85)</f>
        <v/>
      </c>
      <c r="Q85" s="61" t="str">
        <f>IF(P85="","",IF($E85="K",IF($D85=1,LOOKUP(P85,Ausdauer!$E$4:$E$35,Ausdauer!$A$4:$A$35),IF($D85=2,LOOKUP(P85,Ausdauer!$F$4:$F$35,Ausdauer!$A$4:$A$35),LOOKUP(P85,Ausdauer!$G$4:$G$35,Ausdauer!$A$4:$A$35))),IF($D85=1,LOOKUP(P85,Ausdauer!$B$4:$B$35,Ausdauer!$A$4:$A$35),IF($D85=2,LOOKUP(P85,Ausdauer!$C$4:$C$35,Ausdauer!$A$4:$A$34),LOOKUP(P85,Ausdauer!$D$4:$D$35,Ausdauer!$A$4:$A$35)))))</f>
        <v/>
      </c>
      <c r="R85" s="29" t="str">
        <f>IF('Rangliste Rohdaten'!R85="","",'Rangliste Rohdaten'!R85)</f>
        <v/>
      </c>
      <c r="S85" s="61" t="str">
        <f>IF(R85="","",IF($E85="K",IF($D85=1,LOOKUP(R85,Ausdauer!$M$4:$M$35,Ausdauer!$A$4:$A$35),IF($D85=2,LOOKUP(R85,Ausdauer!$N$4:$N$35,Ausdauer!$A$4:$A$35),LOOKUP(R85,Ausdauer!$O$4:$O$35,Ausdauer!$A$4:$A$35))),IF($D85=1,LOOKUP(R85,Ausdauer!$J$4:$J$35,Ausdauer!$A$4:$A$35),IF($D85=2,LOOKUP(R85,Ausdauer!$K$4:$K$35,Ausdauer!$A$4:$A$34),LOOKUP(R85,Ausdauer!$L$4:$L$35,Ausdauer!$A$4:$A$35)))))</f>
        <v/>
      </c>
      <c r="T85" s="29" t="str">
        <f>IF('Rangliste Rohdaten'!T85="","",'Rangliste Rohdaten'!T85)</f>
        <v/>
      </c>
      <c r="U85" s="61" t="str">
        <f>IF(T85="","",IF($E85="K",IF($D85=1,LOOKUP(T85,Ausdauer!$T$4:$T$35,Ausdauer!$P$4:$P$35),IF($D85=2,LOOKUP(T85,Ausdauer!$U$4:$U$35,Ausdauer!$P$4:$P$35),LOOKUP(T85,Ausdauer!$V$4:$V$35,Ausdauer!$P$4:$P$35))),IF($D85=1,LOOKUP(T85,Ausdauer!$Q$4:$Q$35,Ausdauer!$P$4:$P$35),IF($D85=2,LOOKUP(T85,Ausdauer!$R$4:$R$35,Ausdauer!$P$4:$P$34),LOOKUP(T85,Ausdauer!$S$4:$S$35,Ausdauer!$P$4:$P$35)))))</f>
        <v/>
      </c>
      <c r="V85" s="175" t="e">
        <f>SUM(G85,I85,K85,M85,O85,Q85,S85,U85)/COUNT((G85,I85,K85,M85,O85,Q85,S85,U85))</f>
        <v>#DIV/0!</v>
      </c>
      <c r="W85" s="39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40"/>
    </row>
    <row r="86" spans="1:57" s="41" customFormat="1" ht="15" x14ac:dyDescent="0.2">
      <c r="A86" s="241">
        <f>'Rangliste Rohdaten'!B86</f>
        <v>0</v>
      </c>
      <c r="B86" s="27">
        <f>'Rangliste Rohdaten'!C86</f>
        <v>0</v>
      </c>
      <c r="C86" s="27">
        <f>'Rangliste Rohdaten'!D86</f>
        <v>0</v>
      </c>
      <c r="D86" s="64">
        <f t="shared" si="1"/>
        <v>0</v>
      </c>
      <c r="E86" s="28">
        <f>'Rangliste Rohdaten'!E86</f>
        <v>0</v>
      </c>
      <c r="F86" s="29" t="str">
        <f>IF('Rangliste Rohdaten'!F86="","",'Rangliste Rohdaten'!F86)</f>
        <v/>
      </c>
      <c r="G86" s="61" t="str">
        <f>IF(F86="","",IF($E86="K",IF($D86=1,LOOKUP(F86,Sprint!$T$4:$T$35,Sprint!$H$4:$H$35),IF($D86=2,LOOKUP(F86,Sprint!$U$4:$U$35,Sprint!$H$4:$H$35),LOOKUP(F86,Sprint!$V$4:$V$35,Sprint!$H$4:$H$35))),IF($D86=1,LOOKUP(F86,Sprint!$Q$4:$Q$35,Sprint!$H$4:$H$35),IF($D86=2,LOOKUP(F86,Sprint!$R$4:$R$35,Sprint!$H$4:$H$35),LOOKUP(F86,Sprint!$S$4:$S$35,Sprint!$H$4:$H$35)))))</f>
        <v/>
      </c>
      <c r="H86" s="29" t="str">
        <f>IF('Rangliste Rohdaten'!H86="","",'Rangliste Rohdaten'!H86)</f>
        <v/>
      </c>
      <c r="I86" s="61" t="str">
        <f>IF(H86="","",IF($E86="K",IF($D86=1,LOOKUP(H86,Springen!$E$4:$E$35,Springen!$A$4:$A$35),IF($D86=2,LOOKUP(H86,Springen!$F$4:$F$35,Springen!$A$4:$A$35),LOOKUP(H86,Springen!$G$4:$G$35,Springen!$A$4:$A$35))),IF($D86=1,LOOKUP(H86,Springen!$B$4:$B$35,Springen!$A$4:$A$35),IF($D86=2,LOOKUP(H86,Springen!$C$4:$C$35,Springen!$A$4:$A$34),LOOKUP(H86,Springen!$D$4:$D$35,Springen!$A$4:$A$35)))))</f>
        <v/>
      </c>
      <c r="J86" s="29" t="str">
        <f>IF('Rangliste Rohdaten'!J86="","",'Rangliste Rohdaten'!J86)</f>
        <v/>
      </c>
      <c r="K86" s="61" t="str">
        <f>IF(J86="","",IF($E86="K",IF($D86=1,LOOKUP(J86,Springen!$M$4:$M$35,Springen!$A$4:$A$35),IF($D86=2,LOOKUP(J86,Springen!$N$4:$N$35,Springen!$A$4:$A$35),LOOKUP(J86,Springen!$O$4:$O$35,Springen!$A$4:$A$35))),IF($D86=1,LOOKUP(J86,Springen!$J$4:$J$35,Springen!$A$4:$A$35),IF($D86=2,LOOKUP(J86,Springen!$K$4:$K$35,Springen!$A$4:$A$34),LOOKUP(J86,Springen!$L$4:$L$35,Springen!$A$4:$A$35)))))</f>
        <v/>
      </c>
      <c r="L86" s="29" t="str">
        <f>IF('Rangliste Rohdaten'!L86="","",'Rangliste Rohdaten'!L86)</f>
        <v/>
      </c>
      <c r="M86" s="61" t="str">
        <f>IF(L86="","",IF($E86="K",IF($D86=1,LOOKUP(L86,Werfen!$E$4:$E$35,Werfen!$A$4:$A$35),IF($D86=2,LOOKUP(L86,Werfen!$F$4:$F$35,Werfen!$A$4:$A$35),LOOKUP(L86,Werfen!$G$4:$G$35,Werfen!$A$4:$A$35))),IF($D86=1,LOOKUP(L86,Werfen!$B$4:$B$35,Werfen!$A$4:$A$35),IF($D86=2,LOOKUP(L86,Werfen!$C$4:$C$35,Werfen!$A$4:$A$34),LOOKUP(L86,Werfen!$D$4:$D$35,Werfen!$A$4:$A$35)))))</f>
        <v/>
      </c>
      <c r="N86" s="29" t="str">
        <f>IF('Rangliste Rohdaten'!N86="","",'Rangliste Rohdaten'!N86)</f>
        <v/>
      </c>
      <c r="O86" s="61" t="str">
        <f>IF(N86="","",IF($E86="K",IF($D86=1,LOOKUP(N86,Werfen!$M$4:$M$35,Werfen!$A$4:$A$35),IF($D86=2,LOOKUP(N86,Werfen!$N$4:$N$35,Werfen!$A$4:$A$35),LOOKUP(N86,Werfen!$O$4:$O$35,Werfen!$A$4:$A$35))),IF($D86=1,LOOKUP(N86,Werfen!$J$4:$J$35,Werfen!$A$4:$A$35),IF($D86=2,LOOKUP(N86,Werfen!$K$4:$K$35,Werfen!$A$4:$A$34),LOOKUP(N86,Werfen!$L$4:$L$35,Werfen!$A$4:$A$35)))))</f>
        <v/>
      </c>
      <c r="P86" s="254" t="str">
        <f>IF('Rangliste Rohdaten'!P86="","",'Rangliste Rohdaten'!P86)</f>
        <v/>
      </c>
      <c r="Q86" s="61" t="str">
        <f>IF(P86="","",IF($E86="K",IF($D86=1,LOOKUP(P86,Ausdauer!$E$4:$E$35,Ausdauer!$A$4:$A$35),IF($D86=2,LOOKUP(P86,Ausdauer!$F$4:$F$35,Ausdauer!$A$4:$A$35),LOOKUP(P86,Ausdauer!$G$4:$G$35,Ausdauer!$A$4:$A$35))),IF($D86=1,LOOKUP(P86,Ausdauer!$B$4:$B$35,Ausdauer!$A$4:$A$35),IF($D86=2,LOOKUP(P86,Ausdauer!$C$4:$C$35,Ausdauer!$A$4:$A$34),LOOKUP(P86,Ausdauer!$D$4:$D$35,Ausdauer!$A$4:$A$35)))))</f>
        <v/>
      </c>
      <c r="R86" s="29" t="str">
        <f>IF('Rangliste Rohdaten'!R86="","",'Rangliste Rohdaten'!R86)</f>
        <v/>
      </c>
      <c r="S86" s="61" t="str">
        <f>IF(R86="","",IF($E86="K",IF($D86=1,LOOKUP(R86,Ausdauer!$M$4:$M$35,Ausdauer!$A$4:$A$35),IF($D86=2,LOOKUP(R86,Ausdauer!$N$4:$N$35,Ausdauer!$A$4:$A$35),LOOKUP(R86,Ausdauer!$O$4:$O$35,Ausdauer!$A$4:$A$35))),IF($D86=1,LOOKUP(R86,Ausdauer!$J$4:$J$35,Ausdauer!$A$4:$A$35),IF($D86=2,LOOKUP(R86,Ausdauer!$K$4:$K$35,Ausdauer!$A$4:$A$34),LOOKUP(R86,Ausdauer!$L$4:$L$35,Ausdauer!$A$4:$A$35)))))</f>
        <v/>
      </c>
      <c r="T86" s="29" t="str">
        <f>IF('Rangliste Rohdaten'!T86="","",'Rangliste Rohdaten'!T86)</f>
        <v/>
      </c>
      <c r="U86" s="61" t="str">
        <f>IF(T86="","",IF($E86="K",IF($D86=1,LOOKUP(T86,Ausdauer!$T$4:$T$35,Ausdauer!$P$4:$P$35),IF($D86=2,LOOKUP(T86,Ausdauer!$U$4:$U$35,Ausdauer!$P$4:$P$35),LOOKUP(T86,Ausdauer!$V$4:$V$35,Ausdauer!$P$4:$P$35))),IF($D86=1,LOOKUP(T86,Ausdauer!$Q$4:$Q$35,Ausdauer!$P$4:$P$35),IF($D86=2,LOOKUP(T86,Ausdauer!$R$4:$R$35,Ausdauer!$P$4:$P$34),LOOKUP(T86,Ausdauer!$S$4:$S$35,Ausdauer!$P$4:$P$35)))))</f>
        <v/>
      </c>
      <c r="V86" s="175" t="e">
        <f>SUM(G86,I86,K86,M86,O86,Q86,S86,U86)/COUNT((G86,I86,K86,M86,O86,Q86,S86,U86))</f>
        <v>#DIV/0!</v>
      </c>
      <c r="W86" s="39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40"/>
    </row>
    <row r="87" spans="1:57" s="41" customFormat="1" ht="15" x14ac:dyDescent="0.2">
      <c r="A87" s="241">
        <f>'Rangliste Rohdaten'!B87</f>
        <v>0</v>
      </c>
      <c r="B87" s="27">
        <f>'Rangliste Rohdaten'!C87</f>
        <v>0</v>
      </c>
      <c r="C87" s="27">
        <f>'Rangliste Rohdaten'!D87</f>
        <v>0</v>
      </c>
      <c r="D87" s="64">
        <f t="shared" si="1"/>
        <v>0</v>
      </c>
      <c r="E87" s="28">
        <f>'Rangliste Rohdaten'!E87</f>
        <v>0</v>
      </c>
      <c r="F87" s="29" t="str">
        <f>IF('Rangliste Rohdaten'!F87="","",'Rangliste Rohdaten'!F87)</f>
        <v/>
      </c>
      <c r="G87" s="61" t="str">
        <f>IF(F87="","",IF($E87="K",IF($D87=1,LOOKUP(F87,Sprint!$T$4:$T$35,Sprint!$H$4:$H$35),IF($D87=2,LOOKUP(F87,Sprint!$U$4:$U$35,Sprint!$H$4:$H$35),LOOKUP(F87,Sprint!$V$4:$V$35,Sprint!$H$4:$H$35))),IF($D87=1,LOOKUP(F87,Sprint!$Q$4:$Q$35,Sprint!$H$4:$H$35),IF($D87=2,LOOKUP(F87,Sprint!$R$4:$R$35,Sprint!$H$4:$H$35),LOOKUP(F87,Sprint!$S$4:$S$35,Sprint!$H$4:$H$35)))))</f>
        <v/>
      </c>
      <c r="H87" s="29" t="str">
        <f>IF('Rangliste Rohdaten'!H87="","",'Rangliste Rohdaten'!H87)</f>
        <v/>
      </c>
      <c r="I87" s="61" t="str">
        <f>IF(H87="","",IF($E87="K",IF($D87=1,LOOKUP(H87,Springen!$E$4:$E$35,Springen!$A$4:$A$35),IF($D87=2,LOOKUP(H87,Springen!$F$4:$F$35,Springen!$A$4:$A$35),LOOKUP(H87,Springen!$G$4:$G$35,Springen!$A$4:$A$35))),IF($D87=1,LOOKUP(H87,Springen!$B$4:$B$35,Springen!$A$4:$A$35),IF($D87=2,LOOKUP(H87,Springen!$C$4:$C$35,Springen!$A$4:$A$34),LOOKUP(H87,Springen!$D$4:$D$35,Springen!$A$4:$A$35)))))</f>
        <v/>
      </c>
      <c r="J87" s="29" t="str">
        <f>IF('Rangliste Rohdaten'!J87="","",'Rangliste Rohdaten'!J87)</f>
        <v/>
      </c>
      <c r="K87" s="61" t="str">
        <f>IF(J87="","",IF($E87="K",IF($D87=1,LOOKUP(J87,Springen!$M$4:$M$35,Springen!$A$4:$A$35),IF($D87=2,LOOKUP(J87,Springen!$N$4:$N$35,Springen!$A$4:$A$35),LOOKUP(J87,Springen!$O$4:$O$35,Springen!$A$4:$A$35))),IF($D87=1,LOOKUP(J87,Springen!$J$4:$J$35,Springen!$A$4:$A$35),IF($D87=2,LOOKUP(J87,Springen!$K$4:$K$35,Springen!$A$4:$A$34),LOOKUP(J87,Springen!$L$4:$L$35,Springen!$A$4:$A$35)))))</f>
        <v/>
      </c>
      <c r="L87" s="29" t="str">
        <f>IF('Rangliste Rohdaten'!L87="","",'Rangliste Rohdaten'!L87)</f>
        <v/>
      </c>
      <c r="M87" s="61" t="str">
        <f>IF(L87="","",IF($E87="K",IF($D87=1,LOOKUP(L87,Werfen!$E$4:$E$35,Werfen!$A$4:$A$35),IF($D87=2,LOOKUP(L87,Werfen!$F$4:$F$35,Werfen!$A$4:$A$35),LOOKUP(L87,Werfen!$G$4:$G$35,Werfen!$A$4:$A$35))),IF($D87=1,LOOKUP(L87,Werfen!$B$4:$B$35,Werfen!$A$4:$A$35),IF($D87=2,LOOKUP(L87,Werfen!$C$4:$C$35,Werfen!$A$4:$A$34),LOOKUP(L87,Werfen!$D$4:$D$35,Werfen!$A$4:$A$35)))))</f>
        <v/>
      </c>
      <c r="N87" s="29" t="str">
        <f>IF('Rangliste Rohdaten'!N87="","",'Rangliste Rohdaten'!N87)</f>
        <v/>
      </c>
      <c r="O87" s="61" t="str">
        <f>IF(N87="","",IF($E87="K",IF($D87=1,LOOKUP(N87,Werfen!$M$4:$M$35,Werfen!$A$4:$A$35),IF($D87=2,LOOKUP(N87,Werfen!$N$4:$N$35,Werfen!$A$4:$A$35),LOOKUP(N87,Werfen!$O$4:$O$35,Werfen!$A$4:$A$35))),IF($D87=1,LOOKUP(N87,Werfen!$J$4:$J$35,Werfen!$A$4:$A$35),IF($D87=2,LOOKUP(N87,Werfen!$K$4:$K$35,Werfen!$A$4:$A$34),LOOKUP(N87,Werfen!$L$4:$L$35,Werfen!$A$4:$A$35)))))</f>
        <v/>
      </c>
      <c r="P87" s="254" t="str">
        <f>IF('Rangliste Rohdaten'!P87="","",'Rangliste Rohdaten'!P87)</f>
        <v/>
      </c>
      <c r="Q87" s="61" t="str">
        <f>IF(P87="","",IF($E87="K",IF($D87=1,LOOKUP(P87,Ausdauer!$E$4:$E$35,Ausdauer!$A$4:$A$35),IF($D87=2,LOOKUP(P87,Ausdauer!$F$4:$F$35,Ausdauer!$A$4:$A$35),LOOKUP(P87,Ausdauer!$G$4:$G$35,Ausdauer!$A$4:$A$35))),IF($D87=1,LOOKUP(P87,Ausdauer!$B$4:$B$35,Ausdauer!$A$4:$A$35),IF($D87=2,LOOKUP(P87,Ausdauer!$C$4:$C$35,Ausdauer!$A$4:$A$34),LOOKUP(P87,Ausdauer!$D$4:$D$35,Ausdauer!$A$4:$A$35)))))</f>
        <v/>
      </c>
      <c r="R87" s="29" t="str">
        <f>IF('Rangliste Rohdaten'!R87="","",'Rangliste Rohdaten'!R87)</f>
        <v/>
      </c>
      <c r="S87" s="61" t="str">
        <f>IF(R87="","",IF($E87="K",IF($D87=1,LOOKUP(R87,Ausdauer!$M$4:$M$35,Ausdauer!$A$4:$A$35),IF($D87=2,LOOKUP(R87,Ausdauer!$N$4:$N$35,Ausdauer!$A$4:$A$35),LOOKUP(R87,Ausdauer!$O$4:$O$35,Ausdauer!$A$4:$A$35))),IF($D87=1,LOOKUP(R87,Ausdauer!$J$4:$J$35,Ausdauer!$A$4:$A$35),IF($D87=2,LOOKUP(R87,Ausdauer!$K$4:$K$35,Ausdauer!$A$4:$A$34),LOOKUP(R87,Ausdauer!$L$4:$L$35,Ausdauer!$A$4:$A$35)))))</f>
        <v/>
      </c>
      <c r="T87" s="29" t="str">
        <f>IF('Rangliste Rohdaten'!T87="","",'Rangliste Rohdaten'!T87)</f>
        <v/>
      </c>
      <c r="U87" s="61" t="str">
        <f>IF(T87="","",IF($E87="K",IF($D87=1,LOOKUP(T87,Ausdauer!$T$4:$T$35,Ausdauer!$P$4:$P$35),IF($D87=2,LOOKUP(T87,Ausdauer!$U$4:$U$35,Ausdauer!$P$4:$P$35),LOOKUP(T87,Ausdauer!$V$4:$V$35,Ausdauer!$P$4:$P$35))),IF($D87=1,LOOKUP(T87,Ausdauer!$Q$4:$Q$35,Ausdauer!$P$4:$P$35),IF($D87=2,LOOKUP(T87,Ausdauer!$R$4:$R$35,Ausdauer!$P$4:$P$34),LOOKUP(T87,Ausdauer!$S$4:$S$35,Ausdauer!$P$4:$P$35)))))</f>
        <v/>
      </c>
      <c r="V87" s="175" t="e">
        <f>SUM(G87,I87,K87,M87,O87,Q87,S87,U87)/COUNT((G87,I87,K87,M87,O87,Q87,S87,U87))</f>
        <v>#DIV/0!</v>
      </c>
      <c r="W87" s="39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40"/>
    </row>
    <row r="88" spans="1:57" s="41" customFormat="1" ht="15" x14ac:dyDescent="0.2">
      <c r="A88" s="241">
        <f>'Rangliste Rohdaten'!B88</f>
        <v>0</v>
      </c>
      <c r="B88" s="27">
        <f>'Rangliste Rohdaten'!C88</f>
        <v>0</v>
      </c>
      <c r="C88" s="27">
        <f>'Rangliste Rohdaten'!D88</f>
        <v>0</v>
      </c>
      <c r="D88" s="64">
        <f t="shared" si="1"/>
        <v>0</v>
      </c>
      <c r="E88" s="28">
        <f>'Rangliste Rohdaten'!E88</f>
        <v>0</v>
      </c>
      <c r="F88" s="29" t="str">
        <f>IF('Rangliste Rohdaten'!F88="","",'Rangliste Rohdaten'!F88)</f>
        <v/>
      </c>
      <c r="G88" s="61" t="str">
        <f>IF(F88="","",IF($E88="K",IF($D88=1,LOOKUP(F88,Sprint!$T$4:$T$35,Sprint!$H$4:$H$35),IF($D88=2,LOOKUP(F88,Sprint!$U$4:$U$35,Sprint!$H$4:$H$35),LOOKUP(F88,Sprint!$V$4:$V$35,Sprint!$H$4:$H$35))),IF($D88=1,LOOKUP(F88,Sprint!$Q$4:$Q$35,Sprint!$H$4:$H$35),IF($D88=2,LOOKUP(F88,Sprint!$R$4:$R$35,Sprint!$H$4:$H$35),LOOKUP(F88,Sprint!$S$4:$S$35,Sprint!$H$4:$H$35)))))</f>
        <v/>
      </c>
      <c r="H88" s="29" t="str">
        <f>IF('Rangliste Rohdaten'!H88="","",'Rangliste Rohdaten'!H88)</f>
        <v/>
      </c>
      <c r="I88" s="61" t="str">
        <f>IF(H88="","",IF($E88="K",IF($D88=1,LOOKUP(H88,Springen!$E$4:$E$35,Springen!$A$4:$A$35),IF($D88=2,LOOKUP(H88,Springen!$F$4:$F$35,Springen!$A$4:$A$35),LOOKUP(H88,Springen!$G$4:$G$35,Springen!$A$4:$A$35))),IF($D88=1,LOOKUP(H88,Springen!$B$4:$B$35,Springen!$A$4:$A$35),IF($D88=2,LOOKUP(H88,Springen!$C$4:$C$35,Springen!$A$4:$A$34),LOOKUP(H88,Springen!$D$4:$D$35,Springen!$A$4:$A$35)))))</f>
        <v/>
      </c>
      <c r="J88" s="29" t="str">
        <f>IF('Rangliste Rohdaten'!J88="","",'Rangliste Rohdaten'!J88)</f>
        <v/>
      </c>
      <c r="K88" s="61" t="str">
        <f>IF(J88="","",IF($E88="K",IF($D88=1,LOOKUP(J88,Springen!$M$4:$M$35,Springen!$A$4:$A$35),IF($D88=2,LOOKUP(J88,Springen!$N$4:$N$35,Springen!$A$4:$A$35),LOOKUP(J88,Springen!$O$4:$O$35,Springen!$A$4:$A$35))),IF($D88=1,LOOKUP(J88,Springen!$J$4:$J$35,Springen!$A$4:$A$35),IF($D88=2,LOOKUP(J88,Springen!$K$4:$K$35,Springen!$A$4:$A$34),LOOKUP(J88,Springen!$L$4:$L$35,Springen!$A$4:$A$35)))))</f>
        <v/>
      </c>
      <c r="L88" s="29" t="str">
        <f>IF('Rangliste Rohdaten'!L88="","",'Rangliste Rohdaten'!L88)</f>
        <v/>
      </c>
      <c r="M88" s="61" t="str">
        <f>IF(L88="","",IF($E88="K",IF($D88=1,LOOKUP(L88,Werfen!$E$4:$E$35,Werfen!$A$4:$A$35),IF($D88=2,LOOKUP(L88,Werfen!$F$4:$F$35,Werfen!$A$4:$A$35),LOOKUP(L88,Werfen!$G$4:$G$35,Werfen!$A$4:$A$35))),IF($D88=1,LOOKUP(L88,Werfen!$B$4:$B$35,Werfen!$A$4:$A$35),IF($D88=2,LOOKUP(L88,Werfen!$C$4:$C$35,Werfen!$A$4:$A$34),LOOKUP(L88,Werfen!$D$4:$D$35,Werfen!$A$4:$A$35)))))</f>
        <v/>
      </c>
      <c r="N88" s="29" t="str">
        <f>IF('Rangliste Rohdaten'!N88="","",'Rangliste Rohdaten'!N88)</f>
        <v/>
      </c>
      <c r="O88" s="61" t="str">
        <f>IF(N88="","",IF($E88="K",IF($D88=1,LOOKUP(N88,Werfen!$M$4:$M$35,Werfen!$A$4:$A$35),IF($D88=2,LOOKUP(N88,Werfen!$N$4:$N$35,Werfen!$A$4:$A$35),LOOKUP(N88,Werfen!$O$4:$O$35,Werfen!$A$4:$A$35))),IF($D88=1,LOOKUP(N88,Werfen!$J$4:$J$35,Werfen!$A$4:$A$35),IF($D88=2,LOOKUP(N88,Werfen!$K$4:$K$35,Werfen!$A$4:$A$34),LOOKUP(N88,Werfen!$L$4:$L$35,Werfen!$A$4:$A$35)))))</f>
        <v/>
      </c>
      <c r="P88" s="254" t="str">
        <f>IF('Rangliste Rohdaten'!P88="","",'Rangliste Rohdaten'!P88)</f>
        <v/>
      </c>
      <c r="Q88" s="61" t="str">
        <f>IF(P88="","",IF($E88="K",IF($D88=1,LOOKUP(P88,Ausdauer!$E$4:$E$35,Ausdauer!$A$4:$A$35),IF($D88=2,LOOKUP(P88,Ausdauer!$F$4:$F$35,Ausdauer!$A$4:$A$35),LOOKUP(P88,Ausdauer!$G$4:$G$35,Ausdauer!$A$4:$A$35))),IF($D88=1,LOOKUP(P88,Ausdauer!$B$4:$B$35,Ausdauer!$A$4:$A$35),IF($D88=2,LOOKUP(P88,Ausdauer!$C$4:$C$35,Ausdauer!$A$4:$A$34),LOOKUP(P88,Ausdauer!$D$4:$D$35,Ausdauer!$A$4:$A$35)))))</f>
        <v/>
      </c>
      <c r="R88" s="29" t="str">
        <f>IF('Rangliste Rohdaten'!R88="","",'Rangliste Rohdaten'!R88)</f>
        <v/>
      </c>
      <c r="S88" s="61" t="str">
        <f>IF(R88="","",IF($E88="K",IF($D88=1,LOOKUP(R88,Ausdauer!$M$4:$M$35,Ausdauer!$A$4:$A$35),IF($D88=2,LOOKUP(R88,Ausdauer!$N$4:$N$35,Ausdauer!$A$4:$A$35),LOOKUP(R88,Ausdauer!$O$4:$O$35,Ausdauer!$A$4:$A$35))),IF($D88=1,LOOKUP(R88,Ausdauer!$J$4:$J$35,Ausdauer!$A$4:$A$35),IF($D88=2,LOOKUP(R88,Ausdauer!$K$4:$K$35,Ausdauer!$A$4:$A$34),LOOKUP(R88,Ausdauer!$L$4:$L$35,Ausdauer!$A$4:$A$35)))))</f>
        <v/>
      </c>
      <c r="T88" s="29" t="str">
        <f>IF('Rangliste Rohdaten'!T88="","",'Rangliste Rohdaten'!T88)</f>
        <v/>
      </c>
      <c r="U88" s="61" t="str">
        <f>IF(T88="","",IF($E88="K",IF($D88=1,LOOKUP(T88,Ausdauer!$T$4:$T$35,Ausdauer!$P$4:$P$35),IF($D88=2,LOOKUP(T88,Ausdauer!$U$4:$U$35,Ausdauer!$P$4:$P$35),LOOKUP(T88,Ausdauer!$V$4:$V$35,Ausdauer!$P$4:$P$35))),IF($D88=1,LOOKUP(T88,Ausdauer!$Q$4:$Q$35,Ausdauer!$P$4:$P$35),IF($D88=2,LOOKUP(T88,Ausdauer!$R$4:$R$35,Ausdauer!$P$4:$P$34),LOOKUP(T88,Ausdauer!$S$4:$S$35,Ausdauer!$P$4:$P$35)))))</f>
        <v/>
      </c>
      <c r="V88" s="175" t="e">
        <f>SUM(G88,I88,K88,M88,O88,Q88,S88,U88)/COUNT((G88,I88,K88,M88,O88,Q88,S88,U88))</f>
        <v>#DIV/0!</v>
      </c>
      <c r="W88" s="39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40"/>
    </row>
    <row r="89" spans="1:57" s="41" customFormat="1" ht="15" x14ac:dyDescent="0.2">
      <c r="A89" s="241">
        <f>'Rangliste Rohdaten'!B89</f>
        <v>0</v>
      </c>
      <c r="B89" s="27">
        <f>'Rangliste Rohdaten'!C89</f>
        <v>0</v>
      </c>
      <c r="C89" s="27">
        <f>'Rangliste Rohdaten'!D89</f>
        <v>0</v>
      </c>
      <c r="D89" s="64">
        <f t="shared" si="1"/>
        <v>0</v>
      </c>
      <c r="E89" s="28">
        <f>'Rangliste Rohdaten'!E89</f>
        <v>0</v>
      </c>
      <c r="F89" s="29" t="str">
        <f>IF('Rangliste Rohdaten'!F89="","",'Rangliste Rohdaten'!F89)</f>
        <v/>
      </c>
      <c r="G89" s="61" t="str">
        <f>IF(F89="","",IF($E89="K",IF($D89=1,LOOKUP(F89,Sprint!$T$4:$T$35,Sprint!$H$4:$H$35),IF($D89=2,LOOKUP(F89,Sprint!$U$4:$U$35,Sprint!$H$4:$H$35),LOOKUP(F89,Sprint!$V$4:$V$35,Sprint!$H$4:$H$35))),IF($D89=1,LOOKUP(F89,Sprint!$Q$4:$Q$35,Sprint!$H$4:$H$35),IF($D89=2,LOOKUP(F89,Sprint!$R$4:$R$35,Sprint!$H$4:$H$35),LOOKUP(F89,Sprint!$S$4:$S$35,Sprint!$H$4:$H$35)))))</f>
        <v/>
      </c>
      <c r="H89" s="29" t="str">
        <f>IF('Rangliste Rohdaten'!H89="","",'Rangliste Rohdaten'!H89)</f>
        <v/>
      </c>
      <c r="I89" s="61" t="str">
        <f>IF(H89="","",IF($E89="K",IF($D89=1,LOOKUP(H89,Springen!$E$4:$E$35,Springen!$A$4:$A$35),IF($D89=2,LOOKUP(H89,Springen!$F$4:$F$35,Springen!$A$4:$A$35),LOOKUP(H89,Springen!$G$4:$G$35,Springen!$A$4:$A$35))),IF($D89=1,LOOKUP(H89,Springen!$B$4:$B$35,Springen!$A$4:$A$35),IF($D89=2,LOOKUP(H89,Springen!$C$4:$C$35,Springen!$A$4:$A$34),LOOKUP(H89,Springen!$D$4:$D$35,Springen!$A$4:$A$35)))))</f>
        <v/>
      </c>
      <c r="J89" s="29" t="str">
        <f>IF('Rangliste Rohdaten'!J89="","",'Rangliste Rohdaten'!J89)</f>
        <v/>
      </c>
      <c r="K89" s="61" t="str">
        <f>IF(J89="","",IF($E89="K",IF($D89=1,LOOKUP(J89,Springen!$M$4:$M$35,Springen!$A$4:$A$35),IF($D89=2,LOOKUP(J89,Springen!$N$4:$N$35,Springen!$A$4:$A$35),LOOKUP(J89,Springen!$O$4:$O$35,Springen!$A$4:$A$35))),IF($D89=1,LOOKUP(J89,Springen!$J$4:$J$35,Springen!$A$4:$A$35),IF($D89=2,LOOKUP(J89,Springen!$K$4:$K$35,Springen!$A$4:$A$34),LOOKUP(J89,Springen!$L$4:$L$35,Springen!$A$4:$A$35)))))</f>
        <v/>
      </c>
      <c r="L89" s="29" t="str">
        <f>IF('Rangliste Rohdaten'!L89="","",'Rangliste Rohdaten'!L89)</f>
        <v/>
      </c>
      <c r="M89" s="61" t="str">
        <f>IF(L89="","",IF($E89="K",IF($D89=1,LOOKUP(L89,Werfen!$E$4:$E$35,Werfen!$A$4:$A$35),IF($D89=2,LOOKUP(L89,Werfen!$F$4:$F$35,Werfen!$A$4:$A$35),LOOKUP(L89,Werfen!$G$4:$G$35,Werfen!$A$4:$A$35))),IF($D89=1,LOOKUP(L89,Werfen!$B$4:$B$35,Werfen!$A$4:$A$35),IF($D89=2,LOOKUP(L89,Werfen!$C$4:$C$35,Werfen!$A$4:$A$34),LOOKUP(L89,Werfen!$D$4:$D$35,Werfen!$A$4:$A$35)))))</f>
        <v/>
      </c>
      <c r="N89" s="29" t="str">
        <f>IF('Rangliste Rohdaten'!N89="","",'Rangliste Rohdaten'!N89)</f>
        <v/>
      </c>
      <c r="O89" s="61" t="str">
        <f>IF(N89="","",IF($E89="K",IF($D89=1,LOOKUP(N89,Werfen!$M$4:$M$35,Werfen!$A$4:$A$35),IF($D89=2,LOOKUP(N89,Werfen!$N$4:$N$35,Werfen!$A$4:$A$35),LOOKUP(N89,Werfen!$O$4:$O$35,Werfen!$A$4:$A$35))),IF($D89=1,LOOKUP(N89,Werfen!$J$4:$J$35,Werfen!$A$4:$A$35),IF($D89=2,LOOKUP(N89,Werfen!$K$4:$K$35,Werfen!$A$4:$A$34),LOOKUP(N89,Werfen!$L$4:$L$35,Werfen!$A$4:$A$35)))))</f>
        <v/>
      </c>
      <c r="P89" s="254" t="str">
        <f>IF('Rangliste Rohdaten'!P89="","",'Rangliste Rohdaten'!P89)</f>
        <v/>
      </c>
      <c r="Q89" s="61" t="str">
        <f>IF(P89="","",IF($E89="K",IF($D89=1,LOOKUP(P89,Ausdauer!$E$4:$E$35,Ausdauer!$A$4:$A$35),IF($D89=2,LOOKUP(P89,Ausdauer!$F$4:$F$35,Ausdauer!$A$4:$A$35),LOOKUP(P89,Ausdauer!$G$4:$G$35,Ausdauer!$A$4:$A$35))),IF($D89=1,LOOKUP(P89,Ausdauer!$B$4:$B$35,Ausdauer!$A$4:$A$35),IF($D89=2,LOOKUP(P89,Ausdauer!$C$4:$C$35,Ausdauer!$A$4:$A$34),LOOKUP(P89,Ausdauer!$D$4:$D$35,Ausdauer!$A$4:$A$35)))))</f>
        <v/>
      </c>
      <c r="R89" s="29" t="str">
        <f>IF('Rangliste Rohdaten'!R89="","",'Rangliste Rohdaten'!R89)</f>
        <v/>
      </c>
      <c r="S89" s="61" t="str">
        <f>IF(R89="","",IF($E89="K",IF($D89=1,LOOKUP(R89,Ausdauer!$M$4:$M$35,Ausdauer!$A$4:$A$35),IF($D89=2,LOOKUP(R89,Ausdauer!$N$4:$N$35,Ausdauer!$A$4:$A$35),LOOKUP(R89,Ausdauer!$O$4:$O$35,Ausdauer!$A$4:$A$35))),IF($D89=1,LOOKUP(R89,Ausdauer!$J$4:$J$35,Ausdauer!$A$4:$A$35),IF($D89=2,LOOKUP(R89,Ausdauer!$K$4:$K$35,Ausdauer!$A$4:$A$34),LOOKUP(R89,Ausdauer!$L$4:$L$35,Ausdauer!$A$4:$A$35)))))</f>
        <v/>
      </c>
      <c r="T89" s="29" t="str">
        <f>IF('Rangliste Rohdaten'!T89="","",'Rangliste Rohdaten'!T89)</f>
        <v/>
      </c>
      <c r="U89" s="61" t="str">
        <f>IF(T89="","",IF($E89="K",IF($D89=1,LOOKUP(T89,Ausdauer!$T$4:$T$35,Ausdauer!$P$4:$P$35),IF($D89=2,LOOKUP(T89,Ausdauer!$U$4:$U$35,Ausdauer!$P$4:$P$35),LOOKUP(T89,Ausdauer!$V$4:$V$35,Ausdauer!$P$4:$P$35))),IF($D89=1,LOOKUP(T89,Ausdauer!$Q$4:$Q$35,Ausdauer!$P$4:$P$35),IF($D89=2,LOOKUP(T89,Ausdauer!$R$4:$R$35,Ausdauer!$P$4:$P$34),LOOKUP(T89,Ausdauer!$S$4:$S$35,Ausdauer!$P$4:$P$35)))))</f>
        <v/>
      </c>
      <c r="V89" s="175" t="e">
        <f>SUM(G89,I89,K89,M89,O89,Q89,S89,U89)/COUNT((G89,I89,K89,M89,O89,Q89,S89,U89))</f>
        <v>#DIV/0!</v>
      </c>
      <c r="W89" s="39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40"/>
    </row>
    <row r="90" spans="1:57" s="41" customFormat="1" ht="15" x14ac:dyDescent="0.2">
      <c r="A90" s="241">
        <f>'Rangliste Rohdaten'!B90</f>
        <v>0</v>
      </c>
      <c r="B90" s="27">
        <f>'Rangliste Rohdaten'!C90</f>
        <v>0</v>
      </c>
      <c r="C90" s="27">
        <f>'Rangliste Rohdaten'!D90</f>
        <v>0</v>
      </c>
      <c r="D90" s="64">
        <f t="shared" si="1"/>
        <v>0</v>
      </c>
      <c r="E90" s="28">
        <f>'Rangliste Rohdaten'!E90</f>
        <v>0</v>
      </c>
      <c r="F90" s="29" t="str">
        <f>IF('Rangliste Rohdaten'!F90="","",'Rangliste Rohdaten'!F90)</f>
        <v/>
      </c>
      <c r="G90" s="61" t="str">
        <f>IF(F90="","",IF($E90="K",IF($D90=1,LOOKUP(F90,Sprint!$T$4:$T$35,Sprint!$H$4:$H$35),IF($D90=2,LOOKUP(F90,Sprint!$U$4:$U$35,Sprint!$H$4:$H$35),LOOKUP(F90,Sprint!$V$4:$V$35,Sprint!$H$4:$H$35))),IF($D90=1,LOOKUP(F90,Sprint!$Q$4:$Q$35,Sprint!$H$4:$H$35),IF($D90=2,LOOKUP(F90,Sprint!$R$4:$R$35,Sprint!$H$4:$H$35),LOOKUP(F90,Sprint!$S$4:$S$35,Sprint!$H$4:$H$35)))))</f>
        <v/>
      </c>
      <c r="H90" s="29" t="str">
        <f>IF('Rangliste Rohdaten'!H90="","",'Rangliste Rohdaten'!H90)</f>
        <v/>
      </c>
      <c r="I90" s="61" t="str">
        <f>IF(H90="","",IF($E90="K",IF($D90=1,LOOKUP(H90,Springen!$E$4:$E$35,Springen!$A$4:$A$35),IF($D90=2,LOOKUP(H90,Springen!$F$4:$F$35,Springen!$A$4:$A$35),LOOKUP(H90,Springen!$G$4:$G$35,Springen!$A$4:$A$35))),IF($D90=1,LOOKUP(H90,Springen!$B$4:$B$35,Springen!$A$4:$A$35),IF($D90=2,LOOKUP(H90,Springen!$C$4:$C$35,Springen!$A$4:$A$34),LOOKUP(H90,Springen!$D$4:$D$35,Springen!$A$4:$A$35)))))</f>
        <v/>
      </c>
      <c r="J90" s="29" t="str">
        <f>IF('Rangliste Rohdaten'!J90="","",'Rangliste Rohdaten'!J90)</f>
        <v/>
      </c>
      <c r="K90" s="61" t="str">
        <f>IF(J90="","",IF($E90="K",IF($D90=1,LOOKUP(J90,Springen!$M$4:$M$35,Springen!$A$4:$A$35),IF($D90=2,LOOKUP(J90,Springen!$N$4:$N$35,Springen!$A$4:$A$35),LOOKUP(J90,Springen!$O$4:$O$35,Springen!$A$4:$A$35))),IF($D90=1,LOOKUP(J90,Springen!$J$4:$J$35,Springen!$A$4:$A$35),IF($D90=2,LOOKUP(J90,Springen!$K$4:$K$35,Springen!$A$4:$A$34),LOOKUP(J90,Springen!$L$4:$L$35,Springen!$A$4:$A$35)))))</f>
        <v/>
      </c>
      <c r="L90" s="29" t="str">
        <f>IF('Rangliste Rohdaten'!L90="","",'Rangliste Rohdaten'!L90)</f>
        <v/>
      </c>
      <c r="M90" s="61" t="str">
        <f>IF(L90="","",IF($E90="K",IF($D90=1,LOOKUP(L90,Werfen!$E$4:$E$35,Werfen!$A$4:$A$35),IF($D90=2,LOOKUP(L90,Werfen!$F$4:$F$35,Werfen!$A$4:$A$35),LOOKUP(L90,Werfen!$G$4:$G$35,Werfen!$A$4:$A$35))),IF($D90=1,LOOKUP(L90,Werfen!$B$4:$B$35,Werfen!$A$4:$A$35),IF($D90=2,LOOKUP(L90,Werfen!$C$4:$C$35,Werfen!$A$4:$A$34),LOOKUP(L90,Werfen!$D$4:$D$35,Werfen!$A$4:$A$35)))))</f>
        <v/>
      </c>
      <c r="N90" s="29" t="str">
        <f>IF('Rangliste Rohdaten'!N90="","",'Rangliste Rohdaten'!N90)</f>
        <v/>
      </c>
      <c r="O90" s="61" t="str">
        <f>IF(N90="","",IF($E90="K",IF($D90=1,LOOKUP(N90,Werfen!$M$4:$M$35,Werfen!$A$4:$A$35),IF($D90=2,LOOKUP(N90,Werfen!$N$4:$N$35,Werfen!$A$4:$A$35),LOOKUP(N90,Werfen!$O$4:$O$35,Werfen!$A$4:$A$35))),IF($D90=1,LOOKUP(N90,Werfen!$J$4:$J$35,Werfen!$A$4:$A$35),IF($D90=2,LOOKUP(N90,Werfen!$K$4:$K$35,Werfen!$A$4:$A$34),LOOKUP(N90,Werfen!$L$4:$L$35,Werfen!$A$4:$A$35)))))</f>
        <v/>
      </c>
      <c r="P90" s="254" t="str">
        <f>IF('Rangliste Rohdaten'!P90="","",'Rangliste Rohdaten'!P90)</f>
        <v/>
      </c>
      <c r="Q90" s="61" t="str">
        <f>IF(P90="","",IF($E90="K",IF($D90=1,LOOKUP(P90,Ausdauer!$E$4:$E$35,Ausdauer!$A$4:$A$35),IF($D90=2,LOOKUP(P90,Ausdauer!$F$4:$F$35,Ausdauer!$A$4:$A$35),LOOKUP(P90,Ausdauer!$G$4:$G$35,Ausdauer!$A$4:$A$35))),IF($D90=1,LOOKUP(P90,Ausdauer!$B$4:$B$35,Ausdauer!$A$4:$A$35),IF($D90=2,LOOKUP(P90,Ausdauer!$C$4:$C$35,Ausdauer!$A$4:$A$34),LOOKUP(P90,Ausdauer!$D$4:$D$35,Ausdauer!$A$4:$A$35)))))</f>
        <v/>
      </c>
      <c r="R90" s="29" t="str">
        <f>IF('Rangliste Rohdaten'!R90="","",'Rangliste Rohdaten'!R90)</f>
        <v/>
      </c>
      <c r="S90" s="61" t="str">
        <f>IF(R90="","",IF($E90="K",IF($D90=1,LOOKUP(R90,Ausdauer!$M$4:$M$35,Ausdauer!$A$4:$A$35),IF($D90=2,LOOKUP(R90,Ausdauer!$N$4:$N$35,Ausdauer!$A$4:$A$35),LOOKUP(R90,Ausdauer!$O$4:$O$35,Ausdauer!$A$4:$A$35))),IF($D90=1,LOOKUP(R90,Ausdauer!$J$4:$J$35,Ausdauer!$A$4:$A$35),IF($D90=2,LOOKUP(R90,Ausdauer!$K$4:$K$35,Ausdauer!$A$4:$A$34),LOOKUP(R90,Ausdauer!$L$4:$L$35,Ausdauer!$A$4:$A$35)))))</f>
        <v/>
      </c>
      <c r="T90" s="29" t="str">
        <f>IF('Rangliste Rohdaten'!T90="","",'Rangliste Rohdaten'!T90)</f>
        <v/>
      </c>
      <c r="U90" s="61" t="str">
        <f>IF(T90="","",IF($E90="K",IF($D90=1,LOOKUP(T90,Ausdauer!$T$4:$T$35,Ausdauer!$P$4:$P$35),IF($D90=2,LOOKUP(T90,Ausdauer!$U$4:$U$35,Ausdauer!$P$4:$P$35),LOOKUP(T90,Ausdauer!$V$4:$V$35,Ausdauer!$P$4:$P$35))),IF($D90=1,LOOKUP(T90,Ausdauer!$Q$4:$Q$35,Ausdauer!$P$4:$P$35),IF($D90=2,LOOKUP(T90,Ausdauer!$R$4:$R$35,Ausdauer!$P$4:$P$34),LOOKUP(T90,Ausdauer!$S$4:$S$35,Ausdauer!$P$4:$P$35)))))</f>
        <v/>
      </c>
      <c r="V90" s="175" t="e">
        <f>SUM(G90,I90,K90,M90,O90,Q90,S90,U90)/COUNT((G90,I90,K90,M90,O90,Q90,S90,U90))</f>
        <v>#DIV/0!</v>
      </c>
      <c r="W90" s="39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40"/>
    </row>
    <row r="91" spans="1:57" s="41" customFormat="1" ht="15" x14ac:dyDescent="0.2">
      <c r="A91" s="241">
        <f>'Rangliste Rohdaten'!B91</f>
        <v>0</v>
      </c>
      <c r="B91" s="27">
        <f>'Rangliste Rohdaten'!C91</f>
        <v>0</v>
      </c>
      <c r="C91" s="27">
        <f>'Rangliste Rohdaten'!D91</f>
        <v>0</v>
      </c>
      <c r="D91" s="64">
        <f t="shared" si="1"/>
        <v>0</v>
      </c>
      <c r="E91" s="28">
        <f>'Rangliste Rohdaten'!E91</f>
        <v>0</v>
      </c>
      <c r="F91" s="29" t="str">
        <f>IF('Rangliste Rohdaten'!F91="","",'Rangliste Rohdaten'!F91)</f>
        <v/>
      </c>
      <c r="G91" s="61" t="str">
        <f>IF(F91="","",IF($E91="K",IF($D91=1,LOOKUP(F91,Sprint!$T$4:$T$35,Sprint!$H$4:$H$35),IF($D91=2,LOOKUP(F91,Sprint!$U$4:$U$35,Sprint!$H$4:$H$35),LOOKUP(F91,Sprint!$V$4:$V$35,Sprint!$H$4:$H$35))),IF($D91=1,LOOKUP(F91,Sprint!$Q$4:$Q$35,Sprint!$H$4:$H$35),IF($D91=2,LOOKUP(F91,Sprint!$R$4:$R$35,Sprint!$H$4:$H$35),LOOKUP(F91,Sprint!$S$4:$S$35,Sprint!$H$4:$H$35)))))</f>
        <v/>
      </c>
      <c r="H91" s="29" t="str">
        <f>IF('Rangliste Rohdaten'!H91="","",'Rangliste Rohdaten'!H91)</f>
        <v/>
      </c>
      <c r="I91" s="61" t="str">
        <f>IF(H91="","",IF($E91="K",IF($D91=1,LOOKUP(H91,Springen!$E$4:$E$35,Springen!$A$4:$A$35),IF($D91=2,LOOKUP(H91,Springen!$F$4:$F$35,Springen!$A$4:$A$35),LOOKUP(H91,Springen!$G$4:$G$35,Springen!$A$4:$A$35))),IF($D91=1,LOOKUP(H91,Springen!$B$4:$B$35,Springen!$A$4:$A$35),IF($D91=2,LOOKUP(H91,Springen!$C$4:$C$35,Springen!$A$4:$A$34),LOOKUP(H91,Springen!$D$4:$D$35,Springen!$A$4:$A$35)))))</f>
        <v/>
      </c>
      <c r="J91" s="29" t="str">
        <f>IF('Rangliste Rohdaten'!J91="","",'Rangliste Rohdaten'!J91)</f>
        <v/>
      </c>
      <c r="K91" s="61" t="str">
        <f>IF(J91="","",IF($E91="K",IF($D91=1,LOOKUP(J91,Springen!$M$4:$M$35,Springen!$A$4:$A$35),IF($D91=2,LOOKUP(J91,Springen!$N$4:$N$35,Springen!$A$4:$A$35),LOOKUP(J91,Springen!$O$4:$O$35,Springen!$A$4:$A$35))),IF($D91=1,LOOKUP(J91,Springen!$J$4:$J$35,Springen!$A$4:$A$35),IF($D91=2,LOOKUP(J91,Springen!$K$4:$K$35,Springen!$A$4:$A$34),LOOKUP(J91,Springen!$L$4:$L$35,Springen!$A$4:$A$35)))))</f>
        <v/>
      </c>
      <c r="L91" s="29" t="str">
        <f>IF('Rangliste Rohdaten'!L91="","",'Rangliste Rohdaten'!L91)</f>
        <v/>
      </c>
      <c r="M91" s="61" t="str">
        <f>IF(L91="","",IF($E91="K",IF($D91=1,LOOKUP(L91,Werfen!$E$4:$E$35,Werfen!$A$4:$A$35),IF($D91=2,LOOKUP(L91,Werfen!$F$4:$F$35,Werfen!$A$4:$A$35),LOOKUP(L91,Werfen!$G$4:$G$35,Werfen!$A$4:$A$35))),IF($D91=1,LOOKUP(L91,Werfen!$B$4:$B$35,Werfen!$A$4:$A$35),IF($D91=2,LOOKUP(L91,Werfen!$C$4:$C$35,Werfen!$A$4:$A$34),LOOKUP(L91,Werfen!$D$4:$D$35,Werfen!$A$4:$A$35)))))</f>
        <v/>
      </c>
      <c r="N91" s="29" t="str">
        <f>IF('Rangliste Rohdaten'!N91="","",'Rangliste Rohdaten'!N91)</f>
        <v/>
      </c>
      <c r="O91" s="61" t="str">
        <f>IF(N91="","",IF($E91="K",IF($D91=1,LOOKUP(N91,Werfen!$M$4:$M$35,Werfen!$A$4:$A$35),IF($D91=2,LOOKUP(N91,Werfen!$N$4:$N$35,Werfen!$A$4:$A$35),LOOKUP(N91,Werfen!$O$4:$O$35,Werfen!$A$4:$A$35))),IF($D91=1,LOOKUP(N91,Werfen!$J$4:$J$35,Werfen!$A$4:$A$35),IF($D91=2,LOOKUP(N91,Werfen!$K$4:$K$35,Werfen!$A$4:$A$34),LOOKUP(N91,Werfen!$L$4:$L$35,Werfen!$A$4:$A$35)))))</f>
        <v/>
      </c>
      <c r="P91" s="254" t="str">
        <f>IF('Rangliste Rohdaten'!P91="","",'Rangliste Rohdaten'!P91)</f>
        <v/>
      </c>
      <c r="Q91" s="61" t="str">
        <f>IF(P91="","",IF($E91="K",IF($D91=1,LOOKUP(P91,Ausdauer!$E$4:$E$35,Ausdauer!$A$4:$A$35),IF($D91=2,LOOKUP(P91,Ausdauer!$F$4:$F$35,Ausdauer!$A$4:$A$35),LOOKUP(P91,Ausdauer!$G$4:$G$35,Ausdauer!$A$4:$A$35))),IF($D91=1,LOOKUP(P91,Ausdauer!$B$4:$B$35,Ausdauer!$A$4:$A$35),IF($D91=2,LOOKUP(P91,Ausdauer!$C$4:$C$35,Ausdauer!$A$4:$A$34),LOOKUP(P91,Ausdauer!$D$4:$D$35,Ausdauer!$A$4:$A$35)))))</f>
        <v/>
      </c>
      <c r="R91" s="29" t="str">
        <f>IF('Rangliste Rohdaten'!R91="","",'Rangliste Rohdaten'!R91)</f>
        <v/>
      </c>
      <c r="S91" s="61" t="str">
        <f>IF(R91="","",IF($E91="K",IF($D91=1,LOOKUP(R91,Ausdauer!$M$4:$M$35,Ausdauer!$A$4:$A$35),IF($D91=2,LOOKUP(R91,Ausdauer!$N$4:$N$35,Ausdauer!$A$4:$A$35),LOOKUP(R91,Ausdauer!$O$4:$O$35,Ausdauer!$A$4:$A$35))),IF($D91=1,LOOKUP(R91,Ausdauer!$J$4:$J$35,Ausdauer!$A$4:$A$35),IF($D91=2,LOOKUP(R91,Ausdauer!$K$4:$K$35,Ausdauer!$A$4:$A$34),LOOKUP(R91,Ausdauer!$L$4:$L$35,Ausdauer!$A$4:$A$35)))))</f>
        <v/>
      </c>
      <c r="T91" s="29" t="str">
        <f>IF('Rangliste Rohdaten'!T91="","",'Rangliste Rohdaten'!T91)</f>
        <v/>
      </c>
      <c r="U91" s="61" t="str">
        <f>IF(T91="","",IF($E91="K",IF($D91=1,LOOKUP(T91,Ausdauer!$T$4:$T$35,Ausdauer!$P$4:$P$35),IF($D91=2,LOOKUP(T91,Ausdauer!$U$4:$U$35,Ausdauer!$P$4:$P$35),LOOKUP(T91,Ausdauer!$V$4:$V$35,Ausdauer!$P$4:$P$35))),IF($D91=1,LOOKUP(T91,Ausdauer!$Q$4:$Q$35,Ausdauer!$P$4:$P$35),IF($D91=2,LOOKUP(T91,Ausdauer!$R$4:$R$35,Ausdauer!$P$4:$P$34),LOOKUP(T91,Ausdauer!$S$4:$S$35,Ausdauer!$P$4:$P$35)))))</f>
        <v/>
      </c>
      <c r="V91" s="175" t="e">
        <f>SUM(G91,I91,K91,M91,O91,Q91,S91,U91)/COUNT((G91,I91,K91,M91,O91,Q91,S91,U91))</f>
        <v>#DIV/0!</v>
      </c>
      <c r="W91" s="39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40"/>
    </row>
    <row r="92" spans="1:57" s="41" customFormat="1" ht="15" x14ac:dyDescent="0.2">
      <c r="A92" s="241">
        <f>'Rangliste Rohdaten'!B92</f>
        <v>0</v>
      </c>
      <c r="B92" s="27">
        <f>'Rangliste Rohdaten'!C92</f>
        <v>0</v>
      </c>
      <c r="C92" s="27">
        <f>'Rangliste Rohdaten'!D92</f>
        <v>0</v>
      </c>
      <c r="D92" s="64">
        <f t="shared" si="1"/>
        <v>0</v>
      </c>
      <c r="E92" s="28">
        <f>'Rangliste Rohdaten'!E92</f>
        <v>0</v>
      </c>
      <c r="F92" s="29" t="str">
        <f>IF('Rangliste Rohdaten'!F92="","",'Rangliste Rohdaten'!F92)</f>
        <v/>
      </c>
      <c r="G92" s="61" t="str">
        <f>IF(F92="","",IF($E92="K",IF($D92=1,LOOKUP(F92,Sprint!$T$4:$T$35,Sprint!$H$4:$H$35),IF($D92=2,LOOKUP(F92,Sprint!$U$4:$U$35,Sprint!$H$4:$H$35),LOOKUP(F92,Sprint!$V$4:$V$35,Sprint!$H$4:$H$35))),IF($D92=1,LOOKUP(F92,Sprint!$Q$4:$Q$35,Sprint!$H$4:$H$35),IF($D92=2,LOOKUP(F92,Sprint!$R$4:$R$35,Sprint!$H$4:$H$35),LOOKUP(F92,Sprint!$S$4:$S$35,Sprint!$H$4:$H$35)))))</f>
        <v/>
      </c>
      <c r="H92" s="29" t="str">
        <f>IF('Rangliste Rohdaten'!H92="","",'Rangliste Rohdaten'!H92)</f>
        <v/>
      </c>
      <c r="I92" s="61" t="str">
        <f>IF(H92="","",IF($E92="K",IF($D92=1,LOOKUP(H92,Springen!$E$4:$E$35,Springen!$A$4:$A$35),IF($D92=2,LOOKUP(H92,Springen!$F$4:$F$35,Springen!$A$4:$A$35),LOOKUP(H92,Springen!$G$4:$G$35,Springen!$A$4:$A$35))),IF($D92=1,LOOKUP(H92,Springen!$B$4:$B$35,Springen!$A$4:$A$35),IF($D92=2,LOOKUP(H92,Springen!$C$4:$C$35,Springen!$A$4:$A$34),LOOKUP(H92,Springen!$D$4:$D$35,Springen!$A$4:$A$35)))))</f>
        <v/>
      </c>
      <c r="J92" s="29" t="str">
        <f>IF('Rangliste Rohdaten'!J92="","",'Rangliste Rohdaten'!J92)</f>
        <v/>
      </c>
      <c r="K92" s="61" t="str">
        <f>IF(J92="","",IF($E92="K",IF($D92=1,LOOKUP(J92,Springen!$M$4:$M$35,Springen!$A$4:$A$35),IF($D92=2,LOOKUP(J92,Springen!$N$4:$N$35,Springen!$A$4:$A$35),LOOKUP(J92,Springen!$O$4:$O$35,Springen!$A$4:$A$35))),IF($D92=1,LOOKUP(J92,Springen!$J$4:$J$35,Springen!$A$4:$A$35),IF($D92=2,LOOKUP(J92,Springen!$K$4:$K$35,Springen!$A$4:$A$34),LOOKUP(J92,Springen!$L$4:$L$35,Springen!$A$4:$A$35)))))</f>
        <v/>
      </c>
      <c r="L92" s="29" t="str">
        <f>IF('Rangliste Rohdaten'!L92="","",'Rangliste Rohdaten'!L92)</f>
        <v/>
      </c>
      <c r="M92" s="61" t="str">
        <f>IF(L92="","",IF($E92="K",IF($D92=1,LOOKUP(L92,Werfen!$E$4:$E$35,Werfen!$A$4:$A$35),IF($D92=2,LOOKUP(L92,Werfen!$F$4:$F$35,Werfen!$A$4:$A$35),LOOKUP(L92,Werfen!$G$4:$G$35,Werfen!$A$4:$A$35))),IF($D92=1,LOOKUP(L92,Werfen!$B$4:$B$35,Werfen!$A$4:$A$35),IF($D92=2,LOOKUP(L92,Werfen!$C$4:$C$35,Werfen!$A$4:$A$34),LOOKUP(L92,Werfen!$D$4:$D$35,Werfen!$A$4:$A$35)))))</f>
        <v/>
      </c>
      <c r="N92" s="29" t="str">
        <f>IF('Rangliste Rohdaten'!N92="","",'Rangliste Rohdaten'!N92)</f>
        <v/>
      </c>
      <c r="O92" s="61" t="str">
        <f>IF(N92="","",IF($E92="K",IF($D92=1,LOOKUP(N92,Werfen!$M$4:$M$35,Werfen!$A$4:$A$35),IF($D92=2,LOOKUP(N92,Werfen!$N$4:$N$35,Werfen!$A$4:$A$35),LOOKUP(N92,Werfen!$O$4:$O$35,Werfen!$A$4:$A$35))),IF($D92=1,LOOKUP(N92,Werfen!$J$4:$J$35,Werfen!$A$4:$A$35),IF($D92=2,LOOKUP(N92,Werfen!$K$4:$K$35,Werfen!$A$4:$A$34),LOOKUP(N92,Werfen!$L$4:$L$35,Werfen!$A$4:$A$35)))))</f>
        <v/>
      </c>
      <c r="P92" s="254" t="str">
        <f>IF('Rangliste Rohdaten'!P92="","",'Rangliste Rohdaten'!P92)</f>
        <v/>
      </c>
      <c r="Q92" s="61" t="str">
        <f>IF(P92="","",IF($E92="K",IF($D92=1,LOOKUP(P92,Ausdauer!$E$4:$E$35,Ausdauer!$A$4:$A$35),IF($D92=2,LOOKUP(P92,Ausdauer!$F$4:$F$35,Ausdauer!$A$4:$A$35),LOOKUP(P92,Ausdauer!$G$4:$G$35,Ausdauer!$A$4:$A$35))),IF($D92=1,LOOKUP(P92,Ausdauer!$B$4:$B$35,Ausdauer!$A$4:$A$35),IF($D92=2,LOOKUP(P92,Ausdauer!$C$4:$C$35,Ausdauer!$A$4:$A$34),LOOKUP(P92,Ausdauer!$D$4:$D$35,Ausdauer!$A$4:$A$35)))))</f>
        <v/>
      </c>
      <c r="R92" s="29" t="str">
        <f>IF('Rangliste Rohdaten'!R92="","",'Rangliste Rohdaten'!R92)</f>
        <v/>
      </c>
      <c r="S92" s="61" t="str">
        <f>IF(R92="","",IF($E92="K",IF($D92=1,LOOKUP(R92,Ausdauer!$M$4:$M$35,Ausdauer!$A$4:$A$35),IF($D92=2,LOOKUP(R92,Ausdauer!$N$4:$N$35,Ausdauer!$A$4:$A$35),LOOKUP(R92,Ausdauer!$O$4:$O$35,Ausdauer!$A$4:$A$35))),IF($D92=1,LOOKUP(R92,Ausdauer!$J$4:$J$35,Ausdauer!$A$4:$A$35),IF($D92=2,LOOKUP(R92,Ausdauer!$K$4:$K$35,Ausdauer!$A$4:$A$34),LOOKUP(R92,Ausdauer!$L$4:$L$35,Ausdauer!$A$4:$A$35)))))</f>
        <v/>
      </c>
      <c r="T92" s="29" t="str">
        <f>IF('Rangliste Rohdaten'!T92="","",'Rangliste Rohdaten'!T92)</f>
        <v/>
      </c>
      <c r="U92" s="61" t="str">
        <f>IF(T92="","",IF($E92="K",IF($D92=1,LOOKUP(T92,Ausdauer!$T$4:$T$35,Ausdauer!$P$4:$P$35),IF($D92=2,LOOKUP(T92,Ausdauer!$U$4:$U$35,Ausdauer!$P$4:$P$35),LOOKUP(T92,Ausdauer!$V$4:$V$35,Ausdauer!$P$4:$P$35))),IF($D92=1,LOOKUP(T92,Ausdauer!$Q$4:$Q$35,Ausdauer!$P$4:$P$35),IF($D92=2,LOOKUP(T92,Ausdauer!$R$4:$R$35,Ausdauer!$P$4:$P$34),LOOKUP(T92,Ausdauer!$S$4:$S$35,Ausdauer!$P$4:$P$35)))))</f>
        <v/>
      </c>
      <c r="V92" s="175" t="e">
        <f>SUM(G92,I92,K92,M92,O92,Q92,S92,U92)/COUNT((G92,I92,K92,M92,O92,Q92,S92,U92))</f>
        <v>#DIV/0!</v>
      </c>
      <c r="W92" s="39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40"/>
    </row>
    <row r="93" spans="1:57" s="41" customFormat="1" ht="15" x14ac:dyDescent="0.2">
      <c r="A93" s="241">
        <f>'Rangliste Rohdaten'!B93</f>
        <v>0</v>
      </c>
      <c r="B93" s="27">
        <f>'Rangliste Rohdaten'!C93</f>
        <v>0</v>
      </c>
      <c r="C93" s="27">
        <f>'Rangliste Rohdaten'!D93</f>
        <v>0</v>
      </c>
      <c r="D93" s="64">
        <f t="shared" si="1"/>
        <v>0</v>
      </c>
      <c r="E93" s="28">
        <f>'Rangliste Rohdaten'!E93</f>
        <v>0</v>
      </c>
      <c r="F93" s="29" t="str">
        <f>IF('Rangliste Rohdaten'!F93="","",'Rangliste Rohdaten'!F93)</f>
        <v/>
      </c>
      <c r="G93" s="61" t="str">
        <f>IF(F93="","",IF($E93="K",IF($D93=1,LOOKUP(F93,Sprint!$T$4:$T$35,Sprint!$H$4:$H$35),IF($D93=2,LOOKUP(F93,Sprint!$U$4:$U$35,Sprint!$H$4:$H$35),LOOKUP(F93,Sprint!$V$4:$V$35,Sprint!$H$4:$H$35))),IF($D93=1,LOOKUP(F93,Sprint!$Q$4:$Q$35,Sprint!$H$4:$H$35),IF($D93=2,LOOKUP(F93,Sprint!$R$4:$R$35,Sprint!$H$4:$H$35),LOOKUP(F93,Sprint!$S$4:$S$35,Sprint!$H$4:$H$35)))))</f>
        <v/>
      </c>
      <c r="H93" s="29" t="str">
        <f>IF('Rangliste Rohdaten'!H93="","",'Rangliste Rohdaten'!H93)</f>
        <v/>
      </c>
      <c r="I93" s="61" t="str">
        <f>IF(H93="","",IF($E93="K",IF($D93=1,LOOKUP(H93,Springen!$E$4:$E$35,Springen!$A$4:$A$35),IF($D93=2,LOOKUP(H93,Springen!$F$4:$F$35,Springen!$A$4:$A$35),LOOKUP(H93,Springen!$G$4:$G$35,Springen!$A$4:$A$35))),IF($D93=1,LOOKUP(H93,Springen!$B$4:$B$35,Springen!$A$4:$A$35),IF($D93=2,LOOKUP(H93,Springen!$C$4:$C$35,Springen!$A$4:$A$34),LOOKUP(H93,Springen!$D$4:$D$35,Springen!$A$4:$A$35)))))</f>
        <v/>
      </c>
      <c r="J93" s="29" t="str">
        <f>IF('Rangliste Rohdaten'!J93="","",'Rangliste Rohdaten'!J93)</f>
        <v/>
      </c>
      <c r="K93" s="61" t="str">
        <f>IF(J93="","",IF($E93="K",IF($D93=1,LOOKUP(J93,Springen!$M$4:$M$35,Springen!$A$4:$A$35),IF($D93=2,LOOKUP(J93,Springen!$N$4:$N$35,Springen!$A$4:$A$35),LOOKUP(J93,Springen!$O$4:$O$35,Springen!$A$4:$A$35))),IF($D93=1,LOOKUP(J93,Springen!$J$4:$J$35,Springen!$A$4:$A$35),IF($D93=2,LOOKUP(J93,Springen!$K$4:$K$35,Springen!$A$4:$A$34),LOOKUP(J93,Springen!$L$4:$L$35,Springen!$A$4:$A$35)))))</f>
        <v/>
      </c>
      <c r="L93" s="29" t="str">
        <f>IF('Rangliste Rohdaten'!L93="","",'Rangliste Rohdaten'!L93)</f>
        <v/>
      </c>
      <c r="M93" s="61" t="str">
        <f>IF(L93="","",IF($E93="K",IF($D93=1,LOOKUP(L93,Werfen!$E$4:$E$35,Werfen!$A$4:$A$35),IF($D93=2,LOOKUP(L93,Werfen!$F$4:$F$35,Werfen!$A$4:$A$35),LOOKUP(L93,Werfen!$G$4:$G$35,Werfen!$A$4:$A$35))),IF($D93=1,LOOKUP(L93,Werfen!$B$4:$B$35,Werfen!$A$4:$A$35),IF($D93=2,LOOKUP(L93,Werfen!$C$4:$C$35,Werfen!$A$4:$A$34),LOOKUP(L93,Werfen!$D$4:$D$35,Werfen!$A$4:$A$35)))))</f>
        <v/>
      </c>
      <c r="N93" s="29" t="str">
        <f>IF('Rangliste Rohdaten'!N93="","",'Rangliste Rohdaten'!N93)</f>
        <v/>
      </c>
      <c r="O93" s="61" t="str">
        <f>IF(N93="","",IF($E93="K",IF($D93=1,LOOKUP(N93,Werfen!$M$4:$M$35,Werfen!$A$4:$A$35),IF($D93=2,LOOKUP(N93,Werfen!$N$4:$N$35,Werfen!$A$4:$A$35),LOOKUP(N93,Werfen!$O$4:$O$35,Werfen!$A$4:$A$35))),IF($D93=1,LOOKUP(N93,Werfen!$J$4:$J$35,Werfen!$A$4:$A$35),IF($D93=2,LOOKUP(N93,Werfen!$K$4:$K$35,Werfen!$A$4:$A$34),LOOKUP(N93,Werfen!$L$4:$L$35,Werfen!$A$4:$A$35)))))</f>
        <v/>
      </c>
      <c r="P93" s="254" t="str">
        <f>IF('Rangliste Rohdaten'!P93="","",'Rangliste Rohdaten'!P93)</f>
        <v/>
      </c>
      <c r="Q93" s="61" t="str">
        <f>IF(P93="","",IF($E93="K",IF($D93=1,LOOKUP(P93,Ausdauer!$E$4:$E$35,Ausdauer!$A$4:$A$35),IF($D93=2,LOOKUP(P93,Ausdauer!$F$4:$F$35,Ausdauer!$A$4:$A$35),LOOKUP(P93,Ausdauer!$G$4:$G$35,Ausdauer!$A$4:$A$35))),IF($D93=1,LOOKUP(P93,Ausdauer!$B$4:$B$35,Ausdauer!$A$4:$A$35),IF($D93=2,LOOKUP(P93,Ausdauer!$C$4:$C$35,Ausdauer!$A$4:$A$34),LOOKUP(P93,Ausdauer!$D$4:$D$35,Ausdauer!$A$4:$A$35)))))</f>
        <v/>
      </c>
      <c r="R93" s="29" t="str">
        <f>IF('Rangliste Rohdaten'!R93="","",'Rangliste Rohdaten'!R93)</f>
        <v/>
      </c>
      <c r="S93" s="61" t="str">
        <f>IF(R93="","",IF($E93="K",IF($D93=1,LOOKUP(R93,Ausdauer!$M$4:$M$35,Ausdauer!$A$4:$A$35),IF($D93=2,LOOKUP(R93,Ausdauer!$N$4:$N$35,Ausdauer!$A$4:$A$35),LOOKUP(R93,Ausdauer!$O$4:$O$35,Ausdauer!$A$4:$A$35))),IF($D93=1,LOOKUP(R93,Ausdauer!$J$4:$J$35,Ausdauer!$A$4:$A$35),IF($D93=2,LOOKUP(R93,Ausdauer!$K$4:$K$35,Ausdauer!$A$4:$A$34),LOOKUP(R93,Ausdauer!$L$4:$L$35,Ausdauer!$A$4:$A$35)))))</f>
        <v/>
      </c>
      <c r="T93" s="29" t="str">
        <f>IF('Rangliste Rohdaten'!T93="","",'Rangliste Rohdaten'!T93)</f>
        <v/>
      </c>
      <c r="U93" s="61" t="str">
        <f>IF(T93="","",IF($E93="K",IF($D93=1,LOOKUP(T93,Ausdauer!$T$4:$T$35,Ausdauer!$P$4:$P$35),IF($D93=2,LOOKUP(T93,Ausdauer!$U$4:$U$35,Ausdauer!$P$4:$P$35),LOOKUP(T93,Ausdauer!$V$4:$V$35,Ausdauer!$P$4:$P$35))),IF($D93=1,LOOKUP(T93,Ausdauer!$Q$4:$Q$35,Ausdauer!$P$4:$P$35),IF($D93=2,LOOKUP(T93,Ausdauer!$R$4:$R$35,Ausdauer!$P$4:$P$34),LOOKUP(T93,Ausdauer!$S$4:$S$35,Ausdauer!$P$4:$P$35)))))</f>
        <v/>
      </c>
      <c r="V93" s="175" t="e">
        <f>SUM(G93,I93,K93,M93,O93,Q93,S93,U93)/COUNT((G93,I93,K93,M93,O93,Q93,S93,U93))</f>
        <v>#DIV/0!</v>
      </c>
      <c r="W93" s="39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40"/>
    </row>
    <row r="94" spans="1:57" s="41" customFormat="1" ht="15" x14ac:dyDescent="0.2">
      <c r="A94" s="241">
        <f>'Rangliste Rohdaten'!B94</f>
        <v>0</v>
      </c>
      <c r="B94" s="27">
        <f>'Rangliste Rohdaten'!C94</f>
        <v>0</v>
      </c>
      <c r="C94" s="27">
        <f>'Rangliste Rohdaten'!D94</f>
        <v>0</v>
      </c>
      <c r="D94" s="64">
        <f t="shared" si="1"/>
        <v>0</v>
      </c>
      <c r="E94" s="28">
        <f>'Rangliste Rohdaten'!E94</f>
        <v>0</v>
      </c>
      <c r="F94" s="29" t="str">
        <f>IF('Rangliste Rohdaten'!F94="","",'Rangliste Rohdaten'!F94)</f>
        <v/>
      </c>
      <c r="G94" s="61" t="str">
        <f>IF(F94="","",IF($E94="K",IF($D94=1,LOOKUP(F94,Sprint!$T$4:$T$35,Sprint!$H$4:$H$35),IF($D94=2,LOOKUP(F94,Sprint!$U$4:$U$35,Sprint!$H$4:$H$35),LOOKUP(F94,Sprint!$V$4:$V$35,Sprint!$H$4:$H$35))),IF($D94=1,LOOKUP(F94,Sprint!$Q$4:$Q$35,Sprint!$H$4:$H$35),IF($D94=2,LOOKUP(F94,Sprint!$R$4:$R$35,Sprint!$H$4:$H$35),LOOKUP(F94,Sprint!$S$4:$S$35,Sprint!$H$4:$H$35)))))</f>
        <v/>
      </c>
      <c r="H94" s="29" t="str">
        <f>IF('Rangliste Rohdaten'!H94="","",'Rangliste Rohdaten'!H94)</f>
        <v/>
      </c>
      <c r="I94" s="61" t="str">
        <f>IF(H94="","",IF($E94="K",IF($D94=1,LOOKUP(H94,Springen!$E$4:$E$35,Springen!$A$4:$A$35),IF($D94=2,LOOKUP(H94,Springen!$F$4:$F$35,Springen!$A$4:$A$35),LOOKUP(H94,Springen!$G$4:$G$35,Springen!$A$4:$A$35))),IF($D94=1,LOOKUP(H94,Springen!$B$4:$B$35,Springen!$A$4:$A$35),IF($D94=2,LOOKUP(H94,Springen!$C$4:$C$35,Springen!$A$4:$A$34),LOOKUP(H94,Springen!$D$4:$D$35,Springen!$A$4:$A$35)))))</f>
        <v/>
      </c>
      <c r="J94" s="29" t="str">
        <f>IF('Rangliste Rohdaten'!J94="","",'Rangliste Rohdaten'!J94)</f>
        <v/>
      </c>
      <c r="K94" s="61" t="str">
        <f>IF(J94="","",IF($E94="K",IF($D94=1,LOOKUP(J94,Springen!$M$4:$M$35,Springen!$A$4:$A$35),IF($D94=2,LOOKUP(J94,Springen!$N$4:$N$35,Springen!$A$4:$A$35),LOOKUP(J94,Springen!$O$4:$O$35,Springen!$A$4:$A$35))),IF($D94=1,LOOKUP(J94,Springen!$J$4:$J$35,Springen!$A$4:$A$35),IF($D94=2,LOOKUP(J94,Springen!$K$4:$K$35,Springen!$A$4:$A$34),LOOKUP(J94,Springen!$L$4:$L$35,Springen!$A$4:$A$35)))))</f>
        <v/>
      </c>
      <c r="L94" s="29" t="str">
        <f>IF('Rangliste Rohdaten'!L94="","",'Rangliste Rohdaten'!L94)</f>
        <v/>
      </c>
      <c r="M94" s="61" t="str">
        <f>IF(L94="","",IF($E94="K",IF($D94=1,LOOKUP(L94,Werfen!$E$4:$E$35,Werfen!$A$4:$A$35),IF($D94=2,LOOKUP(L94,Werfen!$F$4:$F$35,Werfen!$A$4:$A$35),LOOKUP(L94,Werfen!$G$4:$G$35,Werfen!$A$4:$A$35))),IF($D94=1,LOOKUP(L94,Werfen!$B$4:$B$35,Werfen!$A$4:$A$35),IF($D94=2,LOOKUP(L94,Werfen!$C$4:$C$35,Werfen!$A$4:$A$34),LOOKUP(L94,Werfen!$D$4:$D$35,Werfen!$A$4:$A$35)))))</f>
        <v/>
      </c>
      <c r="N94" s="29" t="str">
        <f>IF('Rangliste Rohdaten'!N94="","",'Rangliste Rohdaten'!N94)</f>
        <v/>
      </c>
      <c r="O94" s="61" t="str">
        <f>IF(N94="","",IF($E94="K",IF($D94=1,LOOKUP(N94,Werfen!$M$4:$M$35,Werfen!$A$4:$A$35),IF($D94=2,LOOKUP(N94,Werfen!$N$4:$N$35,Werfen!$A$4:$A$35),LOOKUP(N94,Werfen!$O$4:$O$35,Werfen!$A$4:$A$35))),IF($D94=1,LOOKUP(N94,Werfen!$J$4:$J$35,Werfen!$A$4:$A$35),IF($D94=2,LOOKUP(N94,Werfen!$K$4:$K$35,Werfen!$A$4:$A$34),LOOKUP(N94,Werfen!$L$4:$L$35,Werfen!$A$4:$A$35)))))</f>
        <v/>
      </c>
      <c r="P94" s="254" t="str">
        <f>IF('Rangliste Rohdaten'!P94="","",'Rangliste Rohdaten'!P94)</f>
        <v/>
      </c>
      <c r="Q94" s="61" t="str">
        <f>IF(P94="","",IF($E94="K",IF($D94=1,LOOKUP(P94,Ausdauer!$E$4:$E$35,Ausdauer!$A$4:$A$35),IF($D94=2,LOOKUP(P94,Ausdauer!$F$4:$F$35,Ausdauer!$A$4:$A$35),LOOKUP(P94,Ausdauer!$G$4:$G$35,Ausdauer!$A$4:$A$35))),IF($D94=1,LOOKUP(P94,Ausdauer!$B$4:$B$35,Ausdauer!$A$4:$A$35),IF($D94=2,LOOKUP(P94,Ausdauer!$C$4:$C$35,Ausdauer!$A$4:$A$34),LOOKUP(P94,Ausdauer!$D$4:$D$35,Ausdauer!$A$4:$A$35)))))</f>
        <v/>
      </c>
      <c r="R94" s="29" t="str">
        <f>IF('Rangliste Rohdaten'!R94="","",'Rangliste Rohdaten'!R94)</f>
        <v/>
      </c>
      <c r="S94" s="61" t="str">
        <f>IF(R94="","",IF($E94="K",IF($D94=1,LOOKUP(R94,Ausdauer!$M$4:$M$35,Ausdauer!$A$4:$A$35),IF($D94=2,LOOKUP(R94,Ausdauer!$N$4:$N$35,Ausdauer!$A$4:$A$35),LOOKUP(R94,Ausdauer!$O$4:$O$35,Ausdauer!$A$4:$A$35))),IF($D94=1,LOOKUP(R94,Ausdauer!$J$4:$J$35,Ausdauer!$A$4:$A$35),IF($D94=2,LOOKUP(R94,Ausdauer!$K$4:$K$35,Ausdauer!$A$4:$A$34),LOOKUP(R94,Ausdauer!$L$4:$L$35,Ausdauer!$A$4:$A$35)))))</f>
        <v/>
      </c>
      <c r="T94" s="29" t="str">
        <f>IF('Rangliste Rohdaten'!T94="","",'Rangliste Rohdaten'!T94)</f>
        <v/>
      </c>
      <c r="U94" s="61" t="str">
        <f>IF(T94="","",IF($E94="K",IF($D94=1,LOOKUP(T94,Ausdauer!$T$4:$T$35,Ausdauer!$P$4:$P$35),IF($D94=2,LOOKUP(T94,Ausdauer!$U$4:$U$35,Ausdauer!$P$4:$P$35),LOOKUP(T94,Ausdauer!$V$4:$V$35,Ausdauer!$P$4:$P$35))),IF($D94=1,LOOKUP(T94,Ausdauer!$Q$4:$Q$35,Ausdauer!$P$4:$P$35),IF($D94=2,LOOKUP(T94,Ausdauer!$R$4:$R$35,Ausdauer!$P$4:$P$34),LOOKUP(T94,Ausdauer!$S$4:$S$35,Ausdauer!$P$4:$P$35)))))</f>
        <v/>
      </c>
      <c r="V94" s="175" t="e">
        <f>SUM(G94,I94,K94,M94,O94,Q94,S94,U94)/COUNT((G94,I94,K94,M94,O94,Q94,S94,U94))</f>
        <v>#DIV/0!</v>
      </c>
      <c r="W94" s="39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40"/>
    </row>
    <row r="95" spans="1:57" s="41" customFormat="1" ht="15" x14ac:dyDescent="0.2">
      <c r="A95" s="241">
        <f>'Rangliste Rohdaten'!B95</f>
        <v>0</v>
      </c>
      <c r="B95" s="27">
        <f>'Rangliste Rohdaten'!C95</f>
        <v>0</v>
      </c>
      <c r="C95" s="27">
        <f>'Rangliste Rohdaten'!D95</f>
        <v>0</v>
      </c>
      <c r="D95" s="64">
        <f t="shared" si="1"/>
        <v>0</v>
      </c>
      <c r="E95" s="28">
        <f>'Rangliste Rohdaten'!E95</f>
        <v>0</v>
      </c>
      <c r="F95" s="29" t="str">
        <f>IF('Rangliste Rohdaten'!F95="","",'Rangliste Rohdaten'!F95)</f>
        <v/>
      </c>
      <c r="G95" s="61" t="str">
        <f>IF(F95="","",IF($E95="K",IF($D95=1,LOOKUP(F95,Sprint!$T$4:$T$35,Sprint!$H$4:$H$35),IF($D95=2,LOOKUP(F95,Sprint!$U$4:$U$35,Sprint!$H$4:$H$35),LOOKUP(F95,Sprint!$V$4:$V$35,Sprint!$H$4:$H$35))),IF($D95=1,LOOKUP(F95,Sprint!$Q$4:$Q$35,Sprint!$H$4:$H$35),IF($D95=2,LOOKUP(F95,Sprint!$R$4:$R$35,Sprint!$H$4:$H$35),LOOKUP(F95,Sprint!$S$4:$S$35,Sprint!$H$4:$H$35)))))</f>
        <v/>
      </c>
      <c r="H95" s="29" t="str">
        <f>IF('Rangliste Rohdaten'!H95="","",'Rangliste Rohdaten'!H95)</f>
        <v/>
      </c>
      <c r="I95" s="61" t="str">
        <f>IF(H95="","",IF($E95="K",IF($D95=1,LOOKUP(H95,Springen!$E$4:$E$35,Springen!$A$4:$A$35),IF($D95=2,LOOKUP(H95,Springen!$F$4:$F$35,Springen!$A$4:$A$35),LOOKUP(H95,Springen!$G$4:$G$35,Springen!$A$4:$A$35))),IF($D95=1,LOOKUP(H95,Springen!$B$4:$B$35,Springen!$A$4:$A$35),IF($D95=2,LOOKUP(H95,Springen!$C$4:$C$35,Springen!$A$4:$A$34),LOOKUP(H95,Springen!$D$4:$D$35,Springen!$A$4:$A$35)))))</f>
        <v/>
      </c>
      <c r="J95" s="29" t="str">
        <f>IF('Rangliste Rohdaten'!J95="","",'Rangliste Rohdaten'!J95)</f>
        <v/>
      </c>
      <c r="K95" s="61" t="str">
        <f>IF(J95="","",IF($E95="K",IF($D95=1,LOOKUP(J95,Springen!$M$4:$M$35,Springen!$A$4:$A$35),IF($D95=2,LOOKUP(J95,Springen!$N$4:$N$35,Springen!$A$4:$A$35),LOOKUP(J95,Springen!$O$4:$O$35,Springen!$A$4:$A$35))),IF($D95=1,LOOKUP(J95,Springen!$J$4:$J$35,Springen!$A$4:$A$35),IF($D95=2,LOOKUP(J95,Springen!$K$4:$K$35,Springen!$A$4:$A$34),LOOKUP(J95,Springen!$L$4:$L$35,Springen!$A$4:$A$35)))))</f>
        <v/>
      </c>
      <c r="L95" s="29" t="str">
        <f>IF('Rangliste Rohdaten'!L95="","",'Rangliste Rohdaten'!L95)</f>
        <v/>
      </c>
      <c r="M95" s="61" t="str">
        <f>IF(L95="","",IF($E95="K",IF($D95=1,LOOKUP(L95,Werfen!$E$4:$E$35,Werfen!$A$4:$A$35),IF($D95=2,LOOKUP(L95,Werfen!$F$4:$F$35,Werfen!$A$4:$A$35),LOOKUP(L95,Werfen!$G$4:$G$35,Werfen!$A$4:$A$35))),IF($D95=1,LOOKUP(L95,Werfen!$B$4:$B$35,Werfen!$A$4:$A$35),IF($D95=2,LOOKUP(L95,Werfen!$C$4:$C$35,Werfen!$A$4:$A$34),LOOKUP(L95,Werfen!$D$4:$D$35,Werfen!$A$4:$A$35)))))</f>
        <v/>
      </c>
      <c r="N95" s="29" t="str">
        <f>IF('Rangliste Rohdaten'!N95="","",'Rangliste Rohdaten'!N95)</f>
        <v/>
      </c>
      <c r="O95" s="61" t="str">
        <f>IF(N95="","",IF($E95="K",IF($D95=1,LOOKUP(N95,Werfen!$M$4:$M$35,Werfen!$A$4:$A$35),IF($D95=2,LOOKUP(N95,Werfen!$N$4:$N$35,Werfen!$A$4:$A$35),LOOKUP(N95,Werfen!$O$4:$O$35,Werfen!$A$4:$A$35))),IF($D95=1,LOOKUP(N95,Werfen!$J$4:$J$35,Werfen!$A$4:$A$35),IF($D95=2,LOOKUP(N95,Werfen!$K$4:$K$35,Werfen!$A$4:$A$34),LOOKUP(N95,Werfen!$L$4:$L$35,Werfen!$A$4:$A$35)))))</f>
        <v/>
      </c>
      <c r="P95" s="254" t="str">
        <f>IF('Rangliste Rohdaten'!P95="","",'Rangliste Rohdaten'!P95)</f>
        <v/>
      </c>
      <c r="Q95" s="61" t="str">
        <f>IF(P95="","",IF($E95="K",IF($D95=1,LOOKUP(P95,Ausdauer!$E$4:$E$35,Ausdauer!$A$4:$A$35),IF($D95=2,LOOKUP(P95,Ausdauer!$F$4:$F$35,Ausdauer!$A$4:$A$35),LOOKUP(P95,Ausdauer!$G$4:$G$35,Ausdauer!$A$4:$A$35))),IF($D95=1,LOOKUP(P95,Ausdauer!$B$4:$B$35,Ausdauer!$A$4:$A$35),IF($D95=2,LOOKUP(P95,Ausdauer!$C$4:$C$35,Ausdauer!$A$4:$A$34),LOOKUP(P95,Ausdauer!$D$4:$D$35,Ausdauer!$A$4:$A$35)))))</f>
        <v/>
      </c>
      <c r="R95" s="29" t="str">
        <f>IF('Rangliste Rohdaten'!R95="","",'Rangliste Rohdaten'!R95)</f>
        <v/>
      </c>
      <c r="S95" s="61" t="str">
        <f>IF(R95="","",IF($E95="K",IF($D95=1,LOOKUP(R95,Ausdauer!$M$4:$M$35,Ausdauer!$A$4:$A$35),IF($D95=2,LOOKUP(R95,Ausdauer!$N$4:$N$35,Ausdauer!$A$4:$A$35),LOOKUP(R95,Ausdauer!$O$4:$O$35,Ausdauer!$A$4:$A$35))),IF($D95=1,LOOKUP(R95,Ausdauer!$J$4:$J$35,Ausdauer!$A$4:$A$35),IF($D95=2,LOOKUP(R95,Ausdauer!$K$4:$K$35,Ausdauer!$A$4:$A$34),LOOKUP(R95,Ausdauer!$L$4:$L$35,Ausdauer!$A$4:$A$35)))))</f>
        <v/>
      </c>
      <c r="T95" s="29" t="str">
        <f>IF('Rangliste Rohdaten'!T95="","",'Rangliste Rohdaten'!T95)</f>
        <v/>
      </c>
      <c r="U95" s="61" t="str">
        <f>IF(T95="","",IF($E95="K",IF($D95=1,LOOKUP(T95,Ausdauer!$T$4:$T$35,Ausdauer!$P$4:$P$35),IF($D95=2,LOOKUP(T95,Ausdauer!$U$4:$U$35,Ausdauer!$P$4:$P$35),LOOKUP(T95,Ausdauer!$V$4:$V$35,Ausdauer!$P$4:$P$35))),IF($D95=1,LOOKUP(T95,Ausdauer!$Q$4:$Q$35,Ausdauer!$P$4:$P$35),IF($D95=2,LOOKUP(T95,Ausdauer!$R$4:$R$35,Ausdauer!$P$4:$P$34),LOOKUP(T95,Ausdauer!$S$4:$S$35,Ausdauer!$P$4:$P$35)))))</f>
        <v/>
      </c>
      <c r="V95" s="175" t="e">
        <f>SUM(G95,I95,K95,M95,O95,Q95,S95,U95)/COUNT((G95,I95,K95,M95,O95,Q95,S95,U95))</f>
        <v>#DIV/0!</v>
      </c>
      <c r="W95" s="39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40"/>
    </row>
    <row r="96" spans="1:57" s="41" customFormat="1" ht="15" x14ac:dyDescent="0.2">
      <c r="A96" s="241">
        <f>'Rangliste Rohdaten'!B96</f>
        <v>0</v>
      </c>
      <c r="B96" s="27">
        <f>'Rangliste Rohdaten'!C96</f>
        <v>0</v>
      </c>
      <c r="C96" s="27">
        <f>'Rangliste Rohdaten'!D96</f>
        <v>0</v>
      </c>
      <c r="D96" s="64">
        <f t="shared" si="1"/>
        <v>0</v>
      </c>
      <c r="E96" s="28">
        <f>'Rangliste Rohdaten'!E96</f>
        <v>0</v>
      </c>
      <c r="F96" s="29" t="str">
        <f>IF('Rangliste Rohdaten'!F96="","",'Rangliste Rohdaten'!F96)</f>
        <v/>
      </c>
      <c r="G96" s="61" t="str">
        <f>IF(F96="","",IF($E96="K",IF($D96=1,LOOKUP(F96,Sprint!$T$4:$T$35,Sprint!$H$4:$H$35),IF($D96=2,LOOKUP(F96,Sprint!$U$4:$U$35,Sprint!$H$4:$H$35),LOOKUP(F96,Sprint!$V$4:$V$35,Sprint!$H$4:$H$35))),IF($D96=1,LOOKUP(F96,Sprint!$Q$4:$Q$35,Sprint!$H$4:$H$35),IF($D96=2,LOOKUP(F96,Sprint!$R$4:$R$35,Sprint!$H$4:$H$35),LOOKUP(F96,Sprint!$S$4:$S$35,Sprint!$H$4:$H$35)))))</f>
        <v/>
      </c>
      <c r="H96" s="29" t="str">
        <f>IF('Rangliste Rohdaten'!H96="","",'Rangliste Rohdaten'!H96)</f>
        <v/>
      </c>
      <c r="I96" s="61" t="str">
        <f>IF(H96="","",IF($E96="K",IF($D96=1,LOOKUP(H96,Springen!$E$4:$E$35,Springen!$A$4:$A$35),IF($D96=2,LOOKUP(H96,Springen!$F$4:$F$35,Springen!$A$4:$A$35),LOOKUP(H96,Springen!$G$4:$G$35,Springen!$A$4:$A$35))),IF($D96=1,LOOKUP(H96,Springen!$B$4:$B$35,Springen!$A$4:$A$35),IF($D96=2,LOOKUP(H96,Springen!$C$4:$C$35,Springen!$A$4:$A$34),LOOKUP(H96,Springen!$D$4:$D$35,Springen!$A$4:$A$35)))))</f>
        <v/>
      </c>
      <c r="J96" s="29" t="str">
        <f>IF('Rangliste Rohdaten'!J96="","",'Rangliste Rohdaten'!J96)</f>
        <v/>
      </c>
      <c r="K96" s="61" t="str">
        <f>IF(J96="","",IF($E96="K",IF($D96=1,LOOKUP(J96,Springen!$M$4:$M$35,Springen!$A$4:$A$35),IF($D96=2,LOOKUP(J96,Springen!$N$4:$N$35,Springen!$A$4:$A$35),LOOKUP(J96,Springen!$O$4:$O$35,Springen!$A$4:$A$35))),IF($D96=1,LOOKUP(J96,Springen!$J$4:$J$35,Springen!$A$4:$A$35),IF($D96=2,LOOKUP(J96,Springen!$K$4:$K$35,Springen!$A$4:$A$34),LOOKUP(J96,Springen!$L$4:$L$35,Springen!$A$4:$A$35)))))</f>
        <v/>
      </c>
      <c r="L96" s="29" t="str">
        <f>IF('Rangliste Rohdaten'!L96="","",'Rangliste Rohdaten'!L96)</f>
        <v/>
      </c>
      <c r="M96" s="61" t="str">
        <f>IF(L96="","",IF($E96="K",IF($D96=1,LOOKUP(L96,Werfen!$E$4:$E$35,Werfen!$A$4:$A$35),IF($D96=2,LOOKUP(L96,Werfen!$F$4:$F$35,Werfen!$A$4:$A$35),LOOKUP(L96,Werfen!$G$4:$G$35,Werfen!$A$4:$A$35))),IF($D96=1,LOOKUP(L96,Werfen!$B$4:$B$35,Werfen!$A$4:$A$35),IF($D96=2,LOOKUP(L96,Werfen!$C$4:$C$35,Werfen!$A$4:$A$34),LOOKUP(L96,Werfen!$D$4:$D$35,Werfen!$A$4:$A$35)))))</f>
        <v/>
      </c>
      <c r="N96" s="29" t="str">
        <f>IF('Rangliste Rohdaten'!N96="","",'Rangliste Rohdaten'!N96)</f>
        <v/>
      </c>
      <c r="O96" s="61" t="str">
        <f>IF(N96="","",IF($E96="K",IF($D96=1,LOOKUP(N96,Werfen!$M$4:$M$35,Werfen!$A$4:$A$35),IF($D96=2,LOOKUP(N96,Werfen!$N$4:$N$35,Werfen!$A$4:$A$35),LOOKUP(N96,Werfen!$O$4:$O$35,Werfen!$A$4:$A$35))),IF($D96=1,LOOKUP(N96,Werfen!$J$4:$J$35,Werfen!$A$4:$A$35),IF($D96=2,LOOKUP(N96,Werfen!$K$4:$K$35,Werfen!$A$4:$A$34),LOOKUP(N96,Werfen!$L$4:$L$35,Werfen!$A$4:$A$35)))))</f>
        <v/>
      </c>
      <c r="P96" s="254" t="str">
        <f>IF('Rangliste Rohdaten'!P96="","",'Rangliste Rohdaten'!P96)</f>
        <v/>
      </c>
      <c r="Q96" s="61" t="str">
        <f>IF(P96="","",IF($E96="K",IF($D96=1,LOOKUP(P96,Ausdauer!$E$4:$E$35,Ausdauer!$A$4:$A$35),IF($D96=2,LOOKUP(P96,Ausdauer!$F$4:$F$35,Ausdauer!$A$4:$A$35),LOOKUP(P96,Ausdauer!$G$4:$G$35,Ausdauer!$A$4:$A$35))),IF($D96=1,LOOKUP(P96,Ausdauer!$B$4:$B$35,Ausdauer!$A$4:$A$35),IF($D96=2,LOOKUP(P96,Ausdauer!$C$4:$C$35,Ausdauer!$A$4:$A$34),LOOKUP(P96,Ausdauer!$D$4:$D$35,Ausdauer!$A$4:$A$35)))))</f>
        <v/>
      </c>
      <c r="R96" s="29" t="str">
        <f>IF('Rangliste Rohdaten'!R96="","",'Rangliste Rohdaten'!R96)</f>
        <v/>
      </c>
      <c r="S96" s="61" t="str">
        <f>IF(R96="","",IF($E96="K",IF($D96=1,LOOKUP(R96,Ausdauer!$M$4:$M$35,Ausdauer!$A$4:$A$35),IF($D96=2,LOOKUP(R96,Ausdauer!$N$4:$N$35,Ausdauer!$A$4:$A$35),LOOKUP(R96,Ausdauer!$O$4:$O$35,Ausdauer!$A$4:$A$35))),IF($D96=1,LOOKUP(R96,Ausdauer!$J$4:$J$35,Ausdauer!$A$4:$A$35),IF($D96=2,LOOKUP(R96,Ausdauer!$K$4:$K$35,Ausdauer!$A$4:$A$34),LOOKUP(R96,Ausdauer!$L$4:$L$35,Ausdauer!$A$4:$A$35)))))</f>
        <v/>
      </c>
      <c r="T96" s="29" t="str">
        <f>IF('Rangliste Rohdaten'!T96="","",'Rangliste Rohdaten'!T96)</f>
        <v/>
      </c>
      <c r="U96" s="61" t="str">
        <f>IF(T96="","",IF($E96="K",IF($D96=1,LOOKUP(T96,Ausdauer!$T$4:$T$35,Ausdauer!$P$4:$P$35),IF($D96=2,LOOKUP(T96,Ausdauer!$U$4:$U$35,Ausdauer!$P$4:$P$35),LOOKUP(T96,Ausdauer!$V$4:$V$35,Ausdauer!$P$4:$P$35))),IF($D96=1,LOOKUP(T96,Ausdauer!$Q$4:$Q$35,Ausdauer!$P$4:$P$35),IF($D96=2,LOOKUP(T96,Ausdauer!$R$4:$R$35,Ausdauer!$P$4:$P$34),LOOKUP(T96,Ausdauer!$S$4:$S$35,Ausdauer!$P$4:$P$35)))))</f>
        <v/>
      </c>
      <c r="V96" s="175" t="e">
        <f>SUM(G96,I96,K96,M96,O96,Q96,S96,U96)/COUNT((G96,I96,K96,M96,O96,Q96,S96,U96))</f>
        <v>#DIV/0!</v>
      </c>
      <c r="W96" s="39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40"/>
    </row>
    <row r="97" spans="1:57" s="41" customFormat="1" ht="15" x14ac:dyDescent="0.2">
      <c r="A97" s="241">
        <f>'Rangliste Rohdaten'!B97</f>
        <v>0</v>
      </c>
      <c r="B97" s="27">
        <f>'Rangliste Rohdaten'!C97</f>
        <v>0</v>
      </c>
      <c r="C97" s="27">
        <f>'Rangliste Rohdaten'!D97</f>
        <v>0</v>
      </c>
      <c r="D97" s="64">
        <f t="shared" si="1"/>
        <v>0</v>
      </c>
      <c r="E97" s="28">
        <f>'Rangliste Rohdaten'!E97</f>
        <v>0</v>
      </c>
      <c r="F97" s="29" t="str">
        <f>IF('Rangliste Rohdaten'!F97="","",'Rangliste Rohdaten'!F97)</f>
        <v/>
      </c>
      <c r="G97" s="61" t="str">
        <f>IF(F97="","",IF($E97="K",IF($D97=1,LOOKUP(F97,Sprint!$T$4:$T$35,Sprint!$H$4:$H$35),IF($D97=2,LOOKUP(F97,Sprint!$U$4:$U$35,Sprint!$H$4:$H$35),LOOKUP(F97,Sprint!$V$4:$V$35,Sprint!$H$4:$H$35))),IF($D97=1,LOOKUP(F97,Sprint!$Q$4:$Q$35,Sprint!$H$4:$H$35),IF($D97=2,LOOKUP(F97,Sprint!$R$4:$R$35,Sprint!$H$4:$H$35),LOOKUP(F97,Sprint!$S$4:$S$35,Sprint!$H$4:$H$35)))))</f>
        <v/>
      </c>
      <c r="H97" s="29" t="str">
        <f>IF('Rangliste Rohdaten'!H97="","",'Rangliste Rohdaten'!H97)</f>
        <v/>
      </c>
      <c r="I97" s="61" t="str">
        <f>IF(H97="","",IF($E97="K",IF($D97=1,LOOKUP(H97,Springen!$E$4:$E$35,Springen!$A$4:$A$35),IF($D97=2,LOOKUP(H97,Springen!$F$4:$F$35,Springen!$A$4:$A$35),LOOKUP(H97,Springen!$G$4:$G$35,Springen!$A$4:$A$35))),IF($D97=1,LOOKUP(H97,Springen!$B$4:$B$35,Springen!$A$4:$A$35),IF($D97=2,LOOKUP(H97,Springen!$C$4:$C$35,Springen!$A$4:$A$34),LOOKUP(H97,Springen!$D$4:$D$35,Springen!$A$4:$A$35)))))</f>
        <v/>
      </c>
      <c r="J97" s="29" t="str">
        <f>IF('Rangliste Rohdaten'!J97="","",'Rangliste Rohdaten'!J97)</f>
        <v/>
      </c>
      <c r="K97" s="61" t="str">
        <f>IF(J97="","",IF($E97="K",IF($D97=1,LOOKUP(J97,Springen!$M$4:$M$35,Springen!$A$4:$A$35),IF($D97=2,LOOKUP(J97,Springen!$N$4:$N$35,Springen!$A$4:$A$35),LOOKUP(J97,Springen!$O$4:$O$35,Springen!$A$4:$A$35))),IF($D97=1,LOOKUP(J97,Springen!$J$4:$J$35,Springen!$A$4:$A$35),IF($D97=2,LOOKUP(J97,Springen!$K$4:$K$35,Springen!$A$4:$A$34),LOOKUP(J97,Springen!$L$4:$L$35,Springen!$A$4:$A$35)))))</f>
        <v/>
      </c>
      <c r="L97" s="29" t="str">
        <f>IF('Rangliste Rohdaten'!L97="","",'Rangliste Rohdaten'!L97)</f>
        <v/>
      </c>
      <c r="M97" s="61" t="str">
        <f>IF(L97="","",IF($E97="K",IF($D97=1,LOOKUP(L97,Werfen!$E$4:$E$35,Werfen!$A$4:$A$35),IF($D97=2,LOOKUP(L97,Werfen!$F$4:$F$35,Werfen!$A$4:$A$35),LOOKUP(L97,Werfen!$G$4:$G$35,Werfen!$A$4:$A$35))),IF($D97=1,LOOKUP(L97,Werfen!$B$4:$B$35,Werfen!$A$4:$A$35),IF($D97=2,LOOKUP(L97,Werfen!$C$4:$C$35,Werfen!$A$4:$A$34),LOOKUP(L97,Werfen!$D$4:$D$35,Werfen!$A$4:$A$35)))))</f>
        <v/>
      </c>
      <c r="N97" s="29" t="str">
        <f>IF('Rangliste Rohdaten'!N97="","",'Rangliste Rohdaten'!N97)</f>
        <v/>
      </c>
      <c r="O97" s="61" t="str">
        <f>IF(N97="","",IF($E97="K",IF($D97=1,LOOKUP(N97,Werfen!$M$4:$M$35,Werfen!$A$4:$A$35),IF($D97=2,LOOKUP(N97,Werfen!$N$4:$N$35,Werfen!$A$4:$A$35),LOOKUP(N97,Werfen!$O$4:$O$35,Werfen!$A$4:$A$35))),IF($D97=1,LOOKUP(N97,Werfen!$J$4:$J$35,Werfen!$A$4:$A$35),IF($D97=2,LOOKUP(N97,Werfen!$K$4:$K$35,Werfen!$A$4:$A$34),LOOKUP(N97,Werfen!$L$4:$L$35,Werfen!$A$4:$A$35)))))</f>
        <v/>
      </c>
      <c r="P97" s="254" t="str">
        <f>IF('Rangliste Rohdaten'!P97="","",'Rangliste Rohdaten'!P97)</f>
        <v/>
      </c>
      <c r="Q97" s="61" t="str">
        <f>IF(P97="","",IF($E97="K",IF($D97=1,LOOKUP(P97,Ausdauer!$E$4:$E$35,Ausdauer!$A$4:$A$35),IF($D97=2,LOOKUP(P97,Ausdauer!$F$4:$F$35,Ausdauer!$A$4:$A$35),LOOKUP(P97,Ausdauer!$G$4:$G$35,Ausdauer!$A$4:$A$35))),IF($D97=1,LOOKUP(P97,Ausdauer!$B$4:$B$35,Ausdauer!$A$4:$A$35),IF($D97=2,LOOKUP(P97,Ausdauer!$C$4:$C$35,Ausdauer!$A$4:$A$34),LOOKUP(P97,Ausdauer!$D$4:$D$35,Ausdauer!$A$4:$A$35)))))</f>
        <v/>
      </c>
      <c r="R97" s="29" t="str">
        <f>IF('Rangliste Rohdaten'!R97="","",'Rangliste Rohdaten'!R97)</f>
        <v/>
      </c>
      <c r="S97" s="61" t="str">
        <f>IF(R97="","",IF($E97="K",IF($D97=1,LOOKUP(R97,Ausdauer!$M$4:$M$35,Ausdauer!$A$4:$A$35),IF($D97=2,LOOKUP(R97,Ausdauer!$N$4:$N$35,Ausdauer!$A$4:$A$35),LOOKUP(R97,Ausdauer!$O$4:$O$35,Ausdauer!$A$4:$A$35))),IF($D97=1,LOOKUP(R97,Ausdauer!$J$4:$J$35,Ausdauer!$A$4:$A$35),IF($D97=2,LOOKUP(R97,Ausdauer!$K$4:$K$35,Ausdauer!$A$4:$A$34),LOOKUP(R97,Ausdauer!$L$4:$L$35,Ausdauer!$A$4:$A$35)))))</f>
        <v/>
      </c>
      <c r="T97" s="29" t="str">
        <f>IF('Rangliste Rohdaten'!T97="","",'Rangliste Rohdaten'!T97)</f>
        <v/>
      </c>
      <c r="U97" s="61" t="str">
        <f>IF(T97="","",IF($E97="K",IF($D97=1,LOOKUP(T97,Ausdauer!$T$4:$T$35,Ausdauer!$P$4:$P$35),IF($D97=2,LOOKUP(T97,Ausdauer!$U$4:$U$35,Ausdauer!$P$4:$P$35),LOOKUP(T97,Ausdauer!$V$4:$V$35,Ausdauer!$P$4:$P$35))),IF($D97=1,LOOKUP(T97,Ausdauer!$Q$4:$Q$35,Ausdauer!$P$4:$P$35),IF($D97=2,LOOKUP(T97,Ausdauer!$R$4:$R$35,Ausdauer!$P$4:$P$34),LOOKUP(T97,Ausdauer!$S$4:$S$35,Ausdauer!$P$4:$P$35)))))</f>
        <v/>
      </c>
      <c r="V97" s="175" t="e">
        <f>SUM(G97,I97,K97,M97,O97,Q97,S97,U97)/COUNT((G97,I97,K97,M97,O97,Q97,S97,U97))</f>
        <v>#DIV/0!</v>
      </c>
      <c r="W97" s="39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40"/>
    </row>
    <row r="98" spans="1:57" s="41" customFormat="1" ht="15" x14ac:dyDescent="0.2">
      <c r="A98" s="241">
        <f>'Rangliste Rohdaten'!B98</f>
        <v>0</v>
      </c>
      <c r="B98" s="27">
        <f>'Rangliste Rohdaten'!C98</f>
        <v>0</v>
      </c>
      <c r="C98" s="27">
        <f>'Rangliste Rohdaten'!D98</f>
        <v>0</v>
      </c>
      <c r="D98" s="64">
        <f t="shared" si="1"/>
        <v>0</v>
      </c>
      <c r="E98" s="28">
        <f>'Rangliste Rohdaten'!E98</f>
        <v>0</v>
      </c>
      <c r="F98" s="29" t="str">
        <f>IF('Rangliste Rohdaten'!F98="","",'Rangliste Rohdaten'!F98)</f>
        <v/>
      </c>
      <c r="G98" s="61" t="str">
        <f>IF(F98="","",IF($E98="K",IF($D98=1,LOOKUP(F98,Sprint!$T$4:$T$35,Sprint!$H$4:$H$35),IF($D98=2,LOOKUP(F98,Sprint!$U$4:$U$35,Sprint!$H$4:$H$35),LOOKUP(F98,Sprint!$V$4:$V$35,Sprint!$H$4:$H$35))),IF($D98=1,LOOKUP(F98,Sprint!$Q$4:$Q$35,Sprint!$H$4:$H$35),IF($D98=2,LOOKUP(F98,Sprint!$R$4:$R$35,Sprint!$H$4:$H$35),LOOKUP(F98,Sprint!$S$4:$S$35,Sprint!$H$4:$H$35)))))</f>
        <v/>
      </c>
      <c r="H98" s="29" t="str">
        <f>IF('Rangliste Rohdaten'!H98="","",'Rangliste Rohdaten'!H98)</f>
        <v/>
      </c>
      <c r="I98" s="61" t="str">
        <f>IF(H98="","",IF($E98="K",IF($D98=1,LOOKUP(H98,Springen!$E$4:$E$35,Springen!$A$4:$A$35),IF($D98=2,LOOKUP(H98,Springen!$F$4:$F$35,Springen!$A$4:$A$35),LOOKUP(H98,Springen!$G$4:$G$35,Springen!$A$4:$A$35))),IF($D98=1,LOOKUP(H98,Springen!$B$4:$B$35,Springen!$A$4:$A$35),IF($D98=2,LOOKUP(H98,Springen!$C$4:$C$35,Springen!$A$4:$A$34),LOOKUP(H98,Springen!$D$4:$D$35,Springen!$A$4:$A$35)))))</f>
        <v/>
      </c>
      <c r="J98" s="29" t="str">
        <f>IF('Rangliste Rohdaten'!J98="","",'Rangliste Rohdaten'!J98)</f>
        <v/>
      </c>
      <c r="K98" s="61" t="str">
        <f>IF(J98="","",IF($E98="K",IF($D98=1,LOOKUP(J98,Springen!$M$4:$M$35,Springen!$A$4:$A$35),IF($D98=2,LOOKUP(J98,Springen!$N$4:$N$35,Springen!$A$4:$A$35),LOOKUP(J98,Springen!$O$4:$O$35,Springen!$A$4:$A$35))),IF($D98=1,LOOKUP(J98,Springen!$J$4:$J$35,Springen!$A$4:$A$35),IF($D98=2,LOOKUP(J98,Springen!$K$4:$K$35,Springen!$A$4:$A$34),LOOKUP(J98,Springen!$L$4:$L$35,Springen!$A$4:$A$35)))))</f>
        <v/>
      </c>
      <c r="L98" s="29" t="str">
        <f>IF('Rangliste Rohdaten'!L98="","",'Rangliste Rohdaten'!L98)</f>
        <v/>
      </c>
      <c r="M98" s="61" t="str">
        <f>IF(L98="","",IF($E98="K",IF($D98=1,LOOKUP(L98,Werfen!$E$4:$E$35,Werfen!$A$4:$A$35),IF($D98=2,LOOKUP(L98,Werfen!$F$4:$F$35,Werfen!$A$4:$A$35),LOOKUP(L98,Werfen!$G$4:$G$35,Werfen!$A$4:$A$35))),IF($D98=1,LOOKUP(L98,Werfen!$B$4:$B$35,Werfen!$A$4:$A$35),IF($D98=2,LOOKUP(L98,Werfen!$C$4:$C$35,Werfen!$A$4:$A$34),LOOKUP(L98,Werfen!$D$4:$D$35,Werfen!$A$4:$A$35)))))</f>
        <v/>
      </c>
      <c r="N98" s="29" t="str">
        <f>IF('Rangliste Rohdaten'!N98="","",'Rangliste Rohdaten'!N98)</f>
        <v/>
      </c>
      <c r="O98" s="61" t="str">
        <f>IF(N98="","",IF($E98="K",IF($D98=1,LOOKUP(N98,Werfen!$M$4:$M$35,Werfen!$A$4:$A$35),IF($D98=2,LOOKUP(N98,Werfen!$N$4:$N$35,Werfen!$A$4:$A$35),LOOKUP(N98,Werfen!$O$4:$O$35,Werfen!$A$4:$A$35))),IF($D98=1,LOOKUP(N98,Werfen!$J$4:$J$35,Werfen!$A$4:$A$35),IF($D98=2,LOOKUP(N98,Werfen!$K$4:$K$35,Werfen!$A$4:$A$34),LOOKUP(N98,Werfen!$L$4:$L$35,Werfen!$A$4:$A$35)))))</f>
        <v/>
      </c>
      <c r="P98" s="254" t="str">
        <f>IF('Rangliste Rohdaten'!P98="","",'Rangliste Rohdaten'!P98)</f>
        <v/>
      </c>
      <c r="Q98" s="61" t="str">
        <f>IF(P98="","",IF($E98="K",IF($D98=1,LOOKUP(P98,Ausdauer!$E$4:$E$35,Ausdauer!$A$4:$A$35),IF($D98=2,LOOKUP(P98,Ausdauer!$F$4:$F$35,Ausdauer!$A$4:$A$35),LOOKUP(P98,Ausdauer!$G$4:$G$35,Ausdauer!$A$4:$A$35))),IF($D98=1,LOOKUP(P98,Ausdauer!$B$4:$B$35,Ausdauer!$A$4:$A$35),IF($D98=2,LOOKUP(P98,Ausdauer!$C$4:$C$35,Ausdauer!$A$4:$A$34),LOOKUP(P98,Ausdauer!$D$4:$D$35,Ausdauer!$A$4:$A$35)))))</f>
        <v/>
      </c>
      <c r="R98" s="29" t="str">
        <f>IF('Rangliste Rohdaten'!R98="","",'Rangliste Rohdaten'!R98)</f>
        <v/>
      </c>
      <c r="S98" s="61" t="str">
        <f>IF(R98="","",IF($E98="K",IF($D98=1,LOOKUP(R98,Ausdauer!$M$4:$M$35,Ausdauer!$A$4:$A$35),IF($D98=2,LOOKUP(R98,Ausdauer!$N$4:$N$35,Ausdauer!$A$4:$A$35),LOOKUP(R98,Ausdauer!$O$4:$O$35,Ausdauer!$A$4:$A$35))),IF($D98=1,LOOKUP(R98,Ausdauer!$J$4:$J$35,Ausdauer!$A$4:$A$35),IF($D98=2,LOOKUP(R98,Ausdauer!$K$4:$K$35,Ausdauer!$A$4:$A$34),LOOKUP(R98,Ausdauer!$L$4:$L$35,Ausdauer!$A$4:$A$35)))))</f>
        <v/>
      </c>
      <c r="T98" s="29" t="str">
        <f>IF('Rangliste Rohdaten'!T98="","",'Rangliste Rohdaten'!T98)</f>
        <v/>
      </c>
      <c r="U98" s="61" t="str">
        <f>IF(T98="","",IF($E98="K",IF($D98=1,LOOKUP(T98,Ausdauer!$T$4:$T$35,Ausdauer!$P$4:$P$35),IF($D98=2,LOOKUP(T98,Ausdauer!$U$4:$U$35,Ausdauer!$P$4:$P$35),LOOKUP(T98,Ausdauer!$V$4:$V$35,Ausdauer!$P$4:$P$35))),IF($D98=1,LOOKUP(T98,Ausdauer!$Q$4:$Q$35,Ausdauer!$P$4:$P$35),IF($D98=2,LOOKUP(T98,Ausdauer!$R$4:$R$35,Ausdauer!$P$4:$P$34),LOOKUP(T98,Ausdauer!$S$4:$S$35,Ausdauer!$P$4:$P$35)))))</f>
        <v/>
      </c>
      <c r="V98" s="175" t="e">
        <f>SUM(G98,I98,K98,M98,O98,Q98,S98,U98)/COUNT((G98,I98,K98,M98,O98,Q98,S98,U98))</f>
        <v>#DIV/0!</v>
      </c>
      <c r="W98" s="39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40"/>
    </row>
    <row r="99" spans="1:57" s="41" customFormat="1" ht="15" x14ac:dyDescent="0.2">
      <c r="A99" s="241">
        <f>'Rangliste Rohdaten'!B99</f>
        <v>0</v>
      </c>
      <c r="B99" s="27">
        <f>'Rangliste Rohdaten'!C99</f>
        <v>0</v>
      </c>
      <c r="C99" s="27">
        <f>'Rangliste Rohdaten'!D99</f>
        <v>0</v>
      </c>
      <c r="D99" s="64">
        <f t="shared" si="1"/>
        <v>0</v>
      </c>
      <c r="E99" s="28">
        <f>'Rangliste Rohdaten'!E99</f>
        <v>0</v>
      </c>
      <c r="F99" s="29" t="str">
        <f>IF('Rangliste Rohdaten'!F99="","",'Rangliste Rohdaten'!F99)</f>
        <v/>
      </c>
      <c r="G99" s="61" t="str">
        <f>IF(F99="","",IF($E99="K",IF($D99=1,LOOKUP(F99,Sprint!$T$4:$T$35,Sprint!$H$4:$H$35),IF($D99=2,LOOKUP(F99,Sprint!$U$4:$U$35,Sprint!$H$4:$H$35),LOOKUP(F99,Sprint!$V$4:$V$35,Sprint!$H$4:$H$35))),IF($D99=1,LOOKUP(F99,Sprint!$Q$4:$Q$35,Sprint!$H$4:$H$35),IF($D99=2,LOOKUP(F99,Sprint!$R$4:$R$35,Sprint!$H$4:$H$35),LOOKUP(F99,Sprint!$S$4:$S$35,Sprint!$H$4:$H$35)))))</f>
        <v/>
      </c>
      <c r="H99" s="29" t="str">
        <f>IF('Rangliste Rohdaten'!H99="","",'Rangliste Rohdaten'!H99)</f>
        <v/>
      </c>
      <c r="I99" s="61" t="str">
        <f>IF(H99="","",IF($E99="K",IF($D99=1,LOOKUP(H99,Springen!$E$4:$E$35,Springen!$A$4:$A$35),IF($D99=2,LOOKUP(H99,Springen!$F$4:$F$35,Springen!$A$4:$A$35),LOOKUP(H99,Springen!$G$4:$G$35,Springen!$A$4:$A$35))),IF($D99=1,LOOKUP(H99,Springen!$B$4:$B$35,Springen!$A$4:$A$35),IF($D99=2,LOOKUP(H99,Springen!$C$4:$C$35,Springen!$A$4:$A$34),LOOKUP(H99,Springen!$D$4:$D$35,Springen!$A$4:$A$35)))))</f>
        <v/>
      </c>
      <c r="J99" s="29" t="str">
        <f>IF('Rangliste Rohdaten'!J99="","",'Rangliste Rohdaten'!J99)</f>
        <v/>
      </c>
      <c r="K99" s="61" t="str">
        <f>IF(J99="","",IF($E99="K",IF($D99=1,LOOKUP(J99,Springen!$M$4:$M$35,Springen!$A$4:$A$35),IF($D99=2,LOOKUP(J99,Springen!$N$4:$N$35,Springen!$A$4:$A$35),LOOKUP(J99,Springen!$O$4:$O$35,Springen!$A$4:$A$35))),IF($D99=1,LOOKUP(J99,Springen!$J$4:$J$35,Springen!$A$4:$A$35),IF($D99=2,LOOKUP(J99,Springen!$K$4:$K$35,Springen!$A$4:$A$34),LOOKUP(J99,Springen!$L$4:$L$35,Springen!$A$4:$A$35)))))</f>
        <v/>
      </c>
      <c r="L99" s="29" t="str">
        <f>IF('Rangliste Rohdaten'!L99="","",'Rangliste Rohdaten'!L99)</f>
        <v/>
      </c>
      <c r="M99" s="61" t="str">
        <f>IF(L99="","",IF($E99="K",IF($D99=1,LOOKUP(L99,Werfen!$E$4:$E$35,Werfen!$A$4:$A$35),IF($D99=2,LOOKUP(L99,Werfen!$F$4:$F$35,Werfen!$A$4:$A$35),LOOKUP(L99,Werfen!$G$4:$G$35,Werfen!$A$4:$A$35))),IF($D99=1,LOOKUP(L99,Werfen!$B$4:$B$35,Werfen!$A$4:$A$35),IF($D99=2,LOOKUP(L99,Werfen!$C$4:$C$35,Werfen!$A$4:$A$34),LOOKUP(L99,Werfen!$D$4:$D$35,Werfen!$A$4:$A$35)))))</f>
        <v/>
      </c>
      <c r="N99" s="29" t="str">
        <f>IF('Rangliste Rohdaten'!N99="","",'Rangliste Rohdaten'!N99)</f>
        <v/>
      </c>
      <c r="O99" s="61" t="str">
        <f>IF(N99="","",IF($E99="K",IF($D99=1,LOOKUP(N99,Werfen!$M$4:$M$35,Werfen!$A$4:$A$35),IF($D99=2,LOOKUP(N99,Werfen!$N$4:$N$35,Werfen!$A$4:$A$35),LOOKUP(N99,Werfen!$O$4:$O$35,Werfen!$A$4:$A$35))),IF($D99=1,LOOKUP(N99,Werfen!$J$4:$J$35,Werfen!$A$4:$A$35),IF($D99=2,LOOKUP(N99,Werfen!$K$4:$K$35,Werfen!$A$4:$A$34),LOOKUP(N99,Werfen!$L$4:$L$35,Werfen!$A$4:$A$35)))))</f>
        <v/>
      </c>
      <c r="P99" s="254" t="str">
        <f>IF('Rangliste Rohdaten'!P99="","",'Rangliste Rohdaten'!P99)</f>
        <v/>
      </c>
      <c r="Q99" s="61" t="str">
        <f>IF(P99="","",IF($E99="K",IF($D99=1,LOOKUP(P99,Ausdauer!$E$4:$E$35,Ausdauer!$A$4:$A$35),IF($D99=2,LOOKUP(P99,Ausdauer!$F$4:$F$35,Ausdauer!$A$4:$A$35),LOOKUP(P99,Ausdauer!$G$4:$G$35,Ausdauer!$A$4:$A$35))),IF($D99=1,LOOKUP(P99,Ausdauer!$B$4:$B$35,Ausdauer!$A$4:$A$35),IF($D99=2,LOOKUP(P99,Ausdauer!$C$4:$C$35,Ausdauer!$A$4:$A$34),LOOKUP(P99,Ausdauer!$D$4:$D$35,Ausdauer!$A$4:$A$35)))))</f>
        <v/>
      </c>
      <c r="R99" s="29" t="str">
        <f>IF('Rangliste Rohdaten'!R99="","",'Rangliste Rohdaten'!R99)</f>
        <v/>
      </c>
      <c r="S99" s="61" t="str">
        <f>IF(R99="","",IF($E99="K",IF($D99=1,LOOKUP(R99,Ausdauer!$M$4:$M$35,Ausdauer!$A$4:$A$35),IF($D99=2,LOOKUP(R99,Ausdauer!$N$4:$N$35,Ausdauer!$A$4:$A$35),LOOKUP(R99,Ausdauer!$O$4:$O$35,Ausdauer!$A$4:$A$35))),IF($D99=1,LOOKUP(R99,Ausdauer!$J$4:$J$35,Ausdauer!$A$4:$A$35),IF($D99=2,LOOKUP(R99,Ausdauer!$K$4:$K$35,Ausdauer!$A$4:$A$34),LOOKUP(R99,Ausdauer!$L$4:$L$35,Ausdauer!$A$4:$A$35)))))</f>
        <v/>
      </c>
      <c r="T99" s="29" t="str">
        <f>IF('Rangliste Rohdaten'!T99="","",'Rangliste Rohdaten'!T99)</f>
        <v/>
      </c>
      <c r="U99" s="61" t="str">
        <f>IF(T99="","",IF($E99="K",IF($D99=1,LOOKUP(T99,Ausdauer!$T$4:$T$35,Ausdauer!$P$4:$P$35),IF($D99=2,LOOKUP(T99,Ausdauer!$U$4:$U$35,Ausdauer!$P$4:$P$35),LOOKUP(T99,Ausdauer!$V$4:$V$35,Ausdauer!$P$4:$P$35))),IF($D99=1,LOOKUP(T99,Ausdauer!$Q$4:$Q$35,Ausdauer!$P$4:$P$35),IF($D99=2,LOOKUP(T99,Ausdauer!$R$4:$R$35,Ausdauer!$P$4:$P$34),LOOKUP(T99,Ausdauer!$S$4:$S$35,Ausdauer!$P$4:$P$35)))))</f>
        <v/>
      </c>
      <c r="V99" s="175" t="e">
        <f>SUM(G99,I99,K99,M99,O99,Q99,S99,U99)/COUNT((G99,I99,K99,M99,O99,Q99,S99,U99))</f>
        <v>#DIV/0!</v>
      </c>
      <c r="W99" s="39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40"/>
    </row>
    <row r="100" spans="1:57" s="41" customFormat="1" ht="15" x14ac:dyDescent="0.2">
      <c r="A100" s="241">
        <f>'Rangliste Rohdaten'!B100</f>
        <v>0</v>
      </c>
      <c r="B100" s="27">
        <f>'Rangliste Rohdaten'!C100</f>
        <v>0</v>
      </c>
      <c r="C100" s="27">
        <f>'Rangliste Rohdaten'!D100</f>
        <v>0</v>
      </c>
      <c r="D100" s="64">
        <f t="shared" si="1"/>
        <v>0</v>
      </c>
      <c r="E100" s="28">
        <f>'Rangliste Rohdaten'!E100</f>
        <v>0</v>
      </c>
      <c r="F100" s="29" t="str">
        <f>IF('Rangliste Rohdaten'!F100="","",'Rangliste Rohdaten'!F100)</f>
        <v/>
      </c>
      <c r="G100" s="61" t="str">
        <f>IF(F100="","",IF($E100="K",IF($D100=1,LOOKUP(F100,Sprint!$T$4:$T$35,Sprint!$H$4:$H$35),IF($D100=2,LOOKUP(F100,Sprint!$U$4:$U$35,Sprint!$H$4:$H$35),LOOKUP(F100,Sprint!$V$4:$V$35,Sprint!$H$4:$H$35))),IF($D100=1,LOOKUP(F100,Sprint!$Q$4:$Q$35,Sprint!$H$4:$H$35),IF($D100=2,LOOKUP(F100,Sprint!$R$4:$R$35,Sprint!$H$4:$H$35),LOOKUP(F100,Sprint!$S$4:$S$35,Sprint!$H$4:$H$35)))))</f>
        <v/>
      </c>
      <c r="H100" s="29" t="str">
        <f>IF('Rangliste Rohdaten'!H100="","",'Rangliste Rohdaten'!H100)</f>
        <v/>
      </c>
      <c r="I100" s="61" t="str">
        <f>IF(H100="","",IF($E100="K",IF($D100=1,LOOKUP(H100,Springen!$E$4:$E$35,Springen!$A$4:$A$35),IF($D100=2,LOOKUP(H100,Springen!$F$4:$F$35,Springen!$A$4:$A$35),LOOKUP(H100,Springen!$G$4:$G$35,Springen!$A$4:$A$35))),IF($D100=1,LOOKUP(H100,Springen!$B$4:$B$35,Springen!$A$4:$A$35),IF($D100=2,LOOKUP(H100,Springen!$C$4:$C$35,Springen!$A$4:$A$34),LOOKUP(H100,Springen!$D$4:$D$35,Springen!$A$4:$A$35)))))</f>
        <v/>
      </c>
      <c r="J100" s="29" t="str">
        <f>IF('Rangliste Rohdaten'!J100="","",'Rangliste Rohdaten'!J100)</f>
        <v/>
      </c>
      <c r="K100" s="61" t="str">
        <f>IF(J100="","",IF($E100="K",IF($D100=1,LOOKUP(J100,Springen!$M$4:$M$35,Springen!$A$4:$A$35),IF($D100=2,LOOKUP(J100,Springen!$N$4:$N$35,Springen!$A$4:$A$35),LOOKUP(J100,Springen!$O$4:$O$35,Springen!$A$4:$A$35))),IF($D100=1,LOOKUP(J100,Springen!$J$4:$J$35,Springen!$A$4:$A$35),IF($D100=2,LOOKUP(J100,Springen!$K$4:$K$35,Springen!$A$4:$A$34),LOOKUP(J100,Springen!$L$4:$L$35,Springen!$A$4:$A$35)))))</f>
        <v/>
      </c>
      <c r="L100" s="29" t="str">
        <f>IF('Rangliste Rohdaten'!L100="","",'Rangliste Rohdaten'!L100)</f>
        <v/>
      </c>
      <c r="M100" s="61" t="str">
        <f>IF(L100="","",IF($E100="K",IF($D100=1,LOOKUP(L100,Werfen!$E$4:$E$35,Werfen!$A$4:$A$35),IF($D100=2,LOOKUP(L100,Werfen!$F$4:$F$35,Werfen!$A$4:$A$35),LOOKUP(L100,Werfen!$G$4:$G$35,Werfen!$A$4:$A$35))),IF($D100=1,LOOKUP(L100,Werfen!$B$4:$B$35,Werfen!$A$4:$A$35),IF($D100=2,LOOKUP(L100,Werfen!$C$4:$C$35,Werfen!$A$4:$A$34),LOOKUP(L100,Werfen!$D$4:$D$35,Werfen!$A$4:$A$35)))))</f>
        <v/>
      </c>
      <c r="N100" s="29" t="str">
        <f>IF('Rangliste Rohdaten'!N100="","",'Rangliste Rohdaten'!N100)</f>
        <v/>
      </c>
      <c r="O100" s="61" t="str">
        <f>IF(N100="","",IF($E100="K",IF($D100=1,LOOKUP(N100,Werfen!$M$4:$M$35,Werfen!$A$4:$A$35),IF($D100=2,LOOKUP(N100,Werfen!$N$4:$N$35,Werfen!$A$4:$A$35),LOOKUP(N100,Werfen!$O$4:$O$35,Werfen!$A$4:$A$35))),IF($D100=1,LOOKUP(N100,Werfen!$J$4:$J$35,Werfen!$A$4:$A$35),IF($D100=2,LOOKUP(N100,Werfen!$K$4:$K$35,Werfen!$A$4:$A$34),LOOKUP(N100,Werfen!$L$4:$L$35,Werfen!$A$4:$A$35)))))</f>
        <v/>
      </c>
      <c r="P100" s="254" t="str">
        <f>IF('Rangliste Rohdaten'!P100="","",'Rangliste Rohdaten'!P100)</f>
        <v/>
      </c>
      <c r="Q100" s="61" t="str">
        <f>IF(P100="","",IF($E100="K",IF($D100=1,LOOKUP(P100,Ausdauer!$E$4:$E$35,Ausdauer!$A$4:$A$35),IF($D100=2,LOOKUP(P100,Ausdauer!$F$4:$F$35,Ausdauer!$A$4:$A$35),LOOKUP(P100,Ausdauer!$G$4:$G$35,Ausdauer!$A$4:$A$35))),IF($D100=1,LOOKUP(P100,Ausdauer!$B$4:$B$35,Ausdauer!$A$4:$A$35),IF($D100=2,LOOKUP(P100,Ausdauer!$C$4:$C$35,Ausdauer!$A$4:$A$34),LOOKUP(P100,Ausdauer!$D$4:$D$35,Ausdauer!$A$4:$A$35)))))</f>
        <v/>
      </c>
      <c r="R100" s="29" t="str">
        <f>IF('Rangliste Rohdaten'!R100="","",'Rangliste Rohdaten'!R100)</f>
        <v/>
      </c>
      <c r="S100" s="61" t="str">
        <f>IF(R100="","",IF($E100="K",IF($D100=1,LOOKUP(R100,Ausdauer!$M$4:$M$35,Ausdauer!$A$4:$A$35),IF($D100=2,LOOKUP(R100,Ausdauer!$N$4:$N$35,Ausdauer!$A$4:$A$35),LOOKUP(R100,Ausdauer!$O$4:$O$35,Ausdauer!$A$4:$A$35))),IF($D100=1,LOOKUP(R100,Ausdauer!$J$4:$J$35,Ausdauer!$A$4:$A$35),IF($D100=2,LOOKUP(R100,Ausdauer!$K$4:$K$35,Ausdauer!$A$4:$A$34),LOOKUP(R100,Ausdauer!$L$4:$L$35,Ausdauer!$A$4:$A$35)))))</f>
        <v/>
      </c>
      <c r="T100" s="29" t="str">
        <f>IF('Rangliste Rohdaten'!T100="","",'Rangliste Rohdaten'!T100)</f>
        <v/>
      </c>
      <c r="U100" s="61" t="str">
        <f>IF(T100="","",IF($E100="K",IF($D100=1,LOOKUP(T100,Ausdauer!$T$4:$T$35,Ausdauer!$P$4:$P$35),IF($D100=2,LOOKUP(T100,Ausdauer!$U$4:$U$35,Ausdauer!$P$4:$P$35),LOOKUP(T100,Ausdauer!$V$4:$V$35,Ausdauer!$P$4:$P$35))),IF($D100=1,LOOKUP(T100,Ausdauer!$Q$4:$Q$35,Ausdauer!$P$4:$P$35),IF($D100=2,LOOKUP(T100,Ausdauer!$R$4:$R$35,Ausdauer!$P$4:$P$34),LOOKUP(T100,Ausdauer!$S$4:$S$35,Ausdauer!$P$4:$P$35)))))</f>
        <v/>
      </c>
      <c r="V100" s="175" t="e">
        <f>SUM(G100,I100,K100,M100,O100,Q100,S100,U100)/COUNT((G100,I100,K100,M100,O100,Q100,S100,U100))</f>
        <v>#DIV/0!</v>
      </c>
      <c r="W100" s="39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40"/>
    </row>
    <row r="101" spans="1:57" s="41" customFormat="1" ht="15" x14ac:dyDescent="0.2">
      <c r="A101" s="241">
        <f>'Rangliste Rohdaten'!B101</f>
        <v>0</v>
      </c>
      <c r="B101" s="27">
        <f>'Rangliste Rohdaten'!C101</f>
        <v>0</v>
      </c>
      <c r="C101" s="27">
        <f>'Rangliste Rohdaten'!D101</f>
        <v>0</v>
      </c>
      <c r="D101" s="64">
        <f t="shared" si="1"/>
        <v>0</v>
      </c>
      <c r="E101" s="28">
        <f>'Rangliste Rohdaten'!E101</f>
        <v>0</v>
      </c>
      <c r="F101" s="29" t="str">
        <f>IF('Rangliste Rohdaten'!F101="","",'Rangliste Rohdaten'!F101)</f>
        <v/>
      </c>
      <c r="G101" s="61" t="str">
        <f>IF(F101="","",IF($E101="K",IF($D101=1,LOOKUP(F101,Sprint!$T$4:$T$35,Sprint!$H$4:$H$35),IF($D101=2,LOOKUP(F101,Sprint!$U$4:$U$35,Sprint!$H$4:$H$35),LOOKUP(F101,Sprint!$V$4:$V$35,Sprint!$H$4:$H$35))),IF($D101=1,LOOKUP(F101,Sprint!$Q$4:$Q$35,Sprint!$H$4:$H$35),IF($D101=2,LOOKUP(F101,Sprint!$R$4:$R$35,Sprint!$H$4:$H$35),LOOKUP(F101,Sprint!$S$4:$S$35,Sprint!$H$4:$H$35)))))</f>
        <v/>
      </c>
      <c r="H101" s="29" t="str">
        <f>IF('Rangliste Rohdaten'!H101="","",'Rangliste Rohdaten'!H101)</f>
        <v/>
      </c>
      <c r="I101" s="61" t="str">
        <f>IF(H101="","",IF($E101="K",IF($D101=1,LOOKUP(H101,Springen!$E$4:$E$35,Springen!$A$4:$A$35),IF($D101=2,LOOKUP(H101,Springen!$F$4:$F$35,Springen!$A$4:$A$35),LOOKUP(H101,Springen!$G$4:$G$35,Springen!$A$4:$A$35))),IF($D101=1,LOOKUP(H101,Springen!$B$4:$B$35,Springen!$A$4:$A$35),IF($D101=2,LOOKUP(H101,Springen!$C$4:$C$35,Springen!$A$4:$A$34),LOOKUP(H101,Springen!$D$4:$D$35,Springen!$A$4:$A$35)))))</f>
        <v/>
      </c>
      <c r="J101" s="29" t="str">
        <f>IF('Rangliste Rohdaten'!J101="","",'Rangliste Rohdaten'!J101)</f>
        <v/>
      </c>
      <c r="K101" s="61" t="str">
        <f>IF(J101="","",IF($E101="K",IF($D101=1,LOOKUP(J101,Springen!$M$4:$M$35,Springen!$A$4:$A$35),IF($D101=2,LOOKUP(J101,Springen!$N$4:$N$35,Springen!$A$4:$A$35),LOOKUP(J101,Springen!$O$4:$O$35,Springen!$A$4:$A$35))),IF($D101=1,LOOKUP(J101,Springen!$J$4:$J$35,Springen!$A$4:$A$35),IF($D101=2,LOOKUP(J101,Springen!$K$4:$K$35,Springen!$A$4:$A$34),LOOKUP(J101,Springen!$L$4:$L$35,Springen!$A$4:$A$35)))))</f>
        <v/>
      </c>
      <c r="L101" s="29" t="str">
        <f>IF('Rangliste Rohdaten'!L101="","",'Rangliste Rohdaten'!L101)</f>
        <v/>
      </c>
      <c r="M101" s="61" t="str">
        <f>IF(L101="","",IF($E101="K",IF($D101=1,LOOKUP(L101,Werfen!$E$4:$E$35,Werfen!$A$4:$A$35),IF($D101=2,LOOKUP(L101,Werfen!$F$4:$F$35,Werfen!$A$4:$A$35),LOOKUP(L101,Werfen!$G$4:$G$35,Werfen!$A$4:$A$35))),IF($D101=1,LOOKUP(L101,Werfen!$B$4:$B$35,Werfen!$A$4:$A$35),IF($D101=2,LOOKUP(L101,Werfen!$C$4:$C$35,Werfen!$A$4:$A$34),LOOKUP(L101,Werfen!$D$4:$D$35,Werfen!$A$4:$A$35)))))</f>
        <v/>
      </c>
      <c r="N101" s="29" t="str">
        <f>IF('Rangliste Rohdaten'!N101="","",'Rangliste Rohdaten'!N101)</f>
        <v/>
      </c>
      <c r="O101" s="61" t="str">
        <f>IF(N101="","",IF($E101="K",IF($D101=1,LOOKUP(N101,Werfen!$M$4:$M$35,Werfen!$A$4:$A$35),IF($D101=2,LOOKUP(N101,Werfen!$N$4:$N$35,Werfen!$A$4:$A$35),LOOKUP(N101,Werfen!$O$4:$O$35,Werfen!$A$4:$A$35))),IF($D101=1,LOOKUP(N101,Werfen!$J$4:$J$35,Werfen!$A$4:$A$35),IF($D101=2,LOOKUP(N101,Werfen!$K$4:$K$35,Werfen!$A$4:$A$34),LOOKUP(N101,Werfen!$L$4:$L$35,Werfen!$A$4:$A$35)))))</f>
        <v/>
      </c>
      <c r="P101" s="254" t="str">
        <f>IF('Rangliste Rohdaten'!P101="","",'Rangliste Rohdaten'!P101)</f>
        <v/>
      </c>
      <c r="Q101" s="61" t="str">
        <f>IF(P101="","",IF($E101="K",IF($D101=1,LOOKUP(P101,Ausdauer!$E$4:$E$35,Ausdauer!$A$4:$A$35),IF($D101=2,LOOKUP(P101,Ausdauer!$F$4:$F$35,Ausdauer!$A$4:$A$35),LOOKUP(P101,Ausdauer!$G$4:$G$35,Ausdauer!$A$4:$A$35))),IF($D101=1,LOOKUP(P101,Ausdauer!$B$4:$B$35,Ausdauer!$A$4:$A$35),IF($D101=2,LOOKUP(P101,Ausdauer!$C$4:$C$35,Ausdauer!$A$4:$A$34),LOOKUP(P101,Ausdauer!$D$4:$D$35,Ausdauer!$A$4:$A$35)))))</f>
        <v/>
      </c>
      <c r="R101" s="29" t="str">
        <f>IF('Rangliste Rohdaten'!R101="","",'Rangliste Rohdaten'!R101)</f>
        <v/>
      </c>
      <c r="S101" s="61" t="str">
        <f>IF(R101="","",IF($E101="K",IF($D101=1,LOOKUP(R101,Ausdauer!$M$4:$M$35,Ausdauer!$A$4:$A$35),IF($D101=2,LOOKUP(R101,Ausdauer!$N$4:$N$35,Ausdauer!$A$4:$A$35),LOOKUP(R101,Ausdauer!$O$4:$O$35,Ausdauer!$A$4:$A$35))),IF($D101=1,LOOKUP(R101,Ausdauer!$J$4:$J$35,Ausdauer!$A$4:$A$35),IF($D101=2,LOOKUP(R101,Ausdauer!$K$4:$K$35,Ausdauer!$A$4:$A$34),LOOKUP(R101,Ausdauer!$L$4:$L$35,Ausdauer!$A$4:$A$35)))))</f>
        <v/>
      </c>
      <c r="T101" s="29" t="str">
        <f>IF('Rangliste Rohdaten'!T101="","",'Rangliste Rohdaten'!T101)</f>
        <v/>
      </c>
      <c r="U101" s="61" t="str">
        <f>IF(T101="","",IF($E101="K",IF($D101=1,LOOKUP(T101,Ausdauer!$T$4:$T$35,Ausdauer!$P$4:$P$35),IF($D101=2,LOOKUP(T101,Ausdauer!$U$4:$U$35,Ausdauer!$P$4:$P$35),LOOKUP(T101,Ausdauer!$V$4:$V$35,Ausdauer!$P$4:$P$35))),IF($D101=1,LOOKUP(T101,Ausdauer!$Q$4:$Q$35,Ausdauer!$P$4:$P$35),IF($D101=2,LOOKUP(T101,Ausdauer!$R$4:$R$35,Ausdauer!$P$4:$P$34),LOOKUP(T101,Ausdauer!$S$4:$S$35,Ausdauer!$P$4:$P$35)))))</f>
        <v/>
      </c>
      <c r="V101" s="175" t="e">
        <f>SUM(G101,I101,K101,M101,O101,Q101,S101,U101)/COUNT((G101,I101,K101,M101,O101,Q101,S101,U101))</f>
        <v>#DIV/0!</v>
      </c>
      <c r="W101" s="39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40"/>
    </row>
    <row r="102" spans="1:57" s="41" customFormat="1" ht="15" x14ac:dyDescent="0.2">
      <c r="A102" s="241">
        <f>'Rangliste Rohdaten'!B102</f>
        <v>0</v>
      </c>
      <c r="B102" s="27">
        <f>'Rangliste Rohdaten'!C102</f>
        <v>0</v>
      </c>
      <c r="C102" s="27">
        <f>'Rangliste Rohdaten'!D102</f>
        <v>0</v>
      </c>
      <c r="D102" s="64">
        <f t="shared" si="1"/>
        <v>0</v>
      </c>
      <c r="E102" s="28">
        <f>'Rangliste Rohdaten'!E102</f>
        <v>0</v>
      </c>
      <c r="F102" s="29" t="str">
        <f>IF('Rangliste Rohdaten'!F102="","",'Rangliste Rohdaten'!F102)</f>
        <v/>
      </c>
      <c r="G102" s="61" t="str">
        <f>IF(F102="","",IF($E102="K",IF($D102=1,LOOKUP(F102,Sprint!$T$4:$T$35,Sprint!$H$4:$H$35),IF($D102=2,LOOKUP(F102,Sprint!$U$4:$U$35,Sprint!$H$4:$H$35),LOOKUP(F102,Sprint!$V$4:$V$35,Sprint!$H$4:$H$35))),IF($D102=1,LOOKUP(F102,Sprint!$Q$4:$Q$35,Sprint!$H$4:$H$35),IF($D102=2,LOOKUP(F102,Sprint!$R$4:$R$35,Sprint!$H$4:$H$35),LOOKUP(F102,Sprint!$S$4:$S$35,Sprint!$H$4:$H$35)))))</f>
        <v/>
      </c>
      <c r="H102" s="29" t="str">
        <f>IF('Rangliste Rohdaten'!H102="","",'Rangliste Rohdaten'!H102)</f>
        <v/>
      </c>
      <c r="I102" s="61" t="str">
        <f>IF(H102="","",IF($E102="K",IF($D102=1,LOOKUP(H102,Springen!$E$4:$E$35,Springen!$A$4:$A$35),IF($D102=2,LOOKUP(H102,Springen!$F$4:$F$35,Springen!$A$4:$A$35),LOOKUP(H102,Springen!$G$4:$G$35,Springen!$A$4:$A$35))),IF($D102=1,LOOKUP(H102,Springen!$B$4:$B$35,Springen!$A$4:$A$35),IF($D102=2,LOOKUP(H102,Springen!$C$4:$C$35,Springen!$A$4:$A$34),LOOKUP(H102,Springen!$D$4:$D$35,Springen!$A$4:$A$35)))))</f>
        <v/>
      </c>
      <c r="J102" s="29" t="str">
        <f>IF('Rangliste Rohdaten'!J102="","",'Rangliste Rohdaten'!J102)</f>
        <v/>
      </c>
      <c r="K102" s="61" t="str">
        <f>IF(J102="","",IF($E102="K",IF($D102=1,LOOKUP(J102,Springen!$M$4:$M$35,Springen!$A$4:$A$35),IF($D102=2,LOOKUP(J102,Springen!$N$4:$N$35,Springen!$A$4:$A$35),LOOKUP(J102,Springen!$O$4:$O$35,Springen!$A$4:$A$35))),IF($D102=1,LOOKUP(J102,Springen!$J$4:$J$35,Springen!$A$4:$A$35),IF($D102=2,LOOKUP(J102,Springen!$K$4:$K$35,Springen!$A$4:$A$34),LOOKUP(J102,Springen!$L$4:$L$35,Springen!$A$4:$A$35)))))</f>
        <v/>
      </c>
      <c r="L102" s="29" t="str">
        <f>IF('Rangliste Rohdaten'!L102="","",'Rangliste Rohdaten'!L102)</f>
        <v/>
      </c>
      <c r="M102" s="61" t="str">
        <f>IF(L102="","",IF($E102="K",IF($D102=1,LOOKUP(L102,Werfen!$E$4:$E$35,Werfen!$A$4:$A$35),IF($D102=2,LOOKUP(L102,Werfen!$F$4:$F$35,Werfen!$A$4:$A$35),LOOKUP(L102,Werfen!$G$4:$G$35,Werfen!$A$4:$A$35))),IF($D102=1,LOOKUP(L102,Werfen!$B$4:$B$35,Werfen!$A$4:$A$35),IF($D102=2,LOOKUP(L102,Werfen!$C$4:$C$35,Werfen!$A$4:$A$34),LOOKUP(L102,Werfen!$D$4:$D$35,Werfen!$A$4:$A$35)))))</f>
        <v/>
      </c>
      <c r="N102" s="29" t="str">
        <f>IF('Rangliste Rohdaten'!N102="","",'Rangliste Rohdaten'!N102)</f>
        <v/>
      </c>
      <c r="O102" s="61" t="str">
        <f>IF(N102="","",IF($E102="K",IF($D102=1,LOOKUP(N102,Werfen!$M$4:$M$35,Werfen!$A$4:$A$35),IF($D102=2,LOOKUP(N102,Werfen!$N$4:$N$35,Werfen!$A$4:$A$35),LOOKUP(N102,Werfen!$O$4:$O$35,Werfen!$A$4:$A$35))),IF($D102=1,LOOKUP(N102,Werfen!$J$4:$J$35,Werfen!$A$4:$A$35),IF($D102=2,LOOKUP(N102,Werfen!$K$4:$K$35,Werfen!$A$4:$A$34),LOOKUP(N102,Werfen!$L$4:$L$35,Werfen!$A$4:$A$35)))))</f>
        <v/>
      </c>
      <c r="P102" s="254" t="str">
        <f>IF('Rangliste Rohdaten'!P102="","",'Rangliste Rohdaten'!P102)</f>
        <v/>
      </c>
      <c r="Q102" s="61" t="str">
        <f>IF(P102="","",IF($E102="K",IF($D102=1,LOOKUP(P102,Ausdauer!$E$4:$E$35,Ausdauer!$A$4:$A$35),IF($D102=2,LOOKUP(P102,Ausdauer!$F$4:$F$35,Ausdauer!$A$4:$A$35),LOOKUP(P102,Ausdauer!$G$4:$G$35,Ausdauer!$A$4:$A$35))),IF($D102=1,LOOKUP(P102,Ausdauer!$B$4:$B$35,Ausdauer!$A$4:$A$35),IF($D102=2,LOOKUP(P102,Ausdauer!$C$4:$C$35,Ausdauer!$A$4:$A$34),LOOKUP(P102,Ausdauer!$D$4:$D$35,Ausdauer!$A$4:$A$35)))))</f>
        <v/>
      </c>
      <c r="R102" s="29" t="str">
        <f>IF('Rangliste Rohdaten'!R102="","",'Rangliste Rohdaten'!R102)</f>
        <v/>
      </c>
      <c r="S102" s="61" t="str">
        <f>IF(R102="","",IF($E102="K",IF($D102=1,LOOKUP(R102,Ausdauer!$M$4:$M$35,Ausdauer!$A$4:$A$35),IF($D102=2,LOOKUP(R102,Ausdauer!$N$4:$N$35,Ausdauer!$A$4:$A$35),LOOKUP(R102,Ausdauer!$O$4:$O$35,Ausdauer!$A$4:$A$35))),IF($D102=1,LOOKUP(R102,Ausdauer!$J$4:$J$35,Ausdauer!$A$4:$A$35),IF($D102=2,LOOKUP(R102,Ausdauer!$K$4:$K$35,Ausdauer!$A$4:$A$34),LOOKUP(R102,Ausdauer!$L$4:$L$35,Ausdauer!$A$4:$A$35)))))</f>
        <v/>
      </c>
      <c r="T102" s="29" t="str">
        <f>IF('Rangliste Rohdaten'!T102="","",'Rangliste Rohdaten'!T102)</f>
        <v/>
      </c>
      <c r="U102" s="61" t="str">
        <f>IF(T102="","",IF($E102="K",IF($D102=1,LOOKUP(T102,Ausdauer!$T$4:$T$35,Ausdauer!$P$4:$P$35),IF($D102=2,LOOKUP(T102,Ausdauer!$U$4:$U$35,Ausdauer!$P$4:$P$35),LOOKUP(T102,Ausdauer!$V$4:$V$35,Ausdauer!$P$4:$P$35))),IF($D102=1,LOOKUP(T102,Ausdauer!$Q$4:$Q$35,Ausdauer!$P$4:$P$35),IF($D102=2,LOOKUP(T102,Ausdauer!$R$4:$R$35,Ausdauer!$P$4:$P$34),LOOKUP(T102,Ausdauer!$S$4:$S$35,Ausdauer!$P$4:$P$35)))))</f>
        <v/>
      </c>
      <c r="V102" s="175" t="e">
        <f>SUM(G102,I102,K102,M102,O102,Q102,S102,U102)/COUNT((G102,I102,K102,M102,O102,Q102,S102,U102))</f>
        <v>#DIV/0!</v>
      </c>
      <c r="W102" s="39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40"/>
    </row>
    <row r="103" spans="1:57" s="41" customFormat="1" ht="15" x14ac:dyDescent="0.2">
      <c r="A103" s="241">
        <f>'Rangliste Rohdaten'!B103</f>
        <v>0</v>
      </c>
      <c r="B103" s="27">
        <f>'Rangliste Rohdaten'!C103</f>
        <v>0</v>
      </c>
      <c r="C103" s="27">
        <f>'Rangliste Rohdaten'!D103</f>
        <v>0</v>
      </c>
      <c r="D103" s="64">
        <f t="shared" si="1"/>
        <v>0</v>
      </c>
      <c r="E103" s="28">
        <f>'Rangliste Rohdaten'!E103</f>
        <v>0</v>
      </c>
      <c r="F103" s="29" t="str">
        <f>IF('Rangliste Rohdaten'!F103="","",'Rangliste Rohdaten'!F103)</f>
        <v/>
      </c>
      <c r="G103" s="61" t="str">
        <f>IF(F103="","",IF($E103="K",IF($D103=1,LOOKUP(F103,Sprint!$T$4:$T$35,Sprint!$H$4:$H$35),IF($D103=2,LOOKUP(F103,Sprint!$U$4:$U$35,Sprint!$H$4:$H$35),LOOKUP(F103,Sprint!$V$4:$V$35,Sprint!$H$4:$H$35))),IF($D103=1,LOOKUP(F103,Sprint!$Q$4:$Q$35,Sprint!$H$4:$H$35),IF($D103=2,LOOKUP(F103,Sprint!$R$4:$R$35,Sprint!$H$4:$H$35),LOOKUP(F103,Sprint!$S$4:$S$35,Sprint!$H$4:$H$35)))))</f>
        <v/>
      </c>
      <c r="H103" s="29" t="str">
        <f>IF('Rangliste Rohdaten'!H103="","",'Rangliste Rohdaten'!H103)</f>
        <v/>
      </c>
      <c r="I103" s="61" t="str">
        <f>IF(H103="","",IF($E103="K",IF($D103=1,LOOKUP(H103,Springen!$E$4:$E$35,Springen!$A$4:$A$35),IF($D103=2,LOOKUP(H103,Springen!$F$4:$F$35,Springen!$A$4:$A$35),LOOKUP(H103,Springen!$G$4:$G$35,Springen!$A$4:$A$35))),IF($D103=1,LOOKUP(H103,Springen!$B$4:$B$35,Springen!$A$4:$A$35),IF($D103=2,LOOKUP(H103,Springen!$C$4:$C$35,Springen!$A$4:$A$34),LOOKUP(H103,Springen!$D$4:$D$35,Springen!$A$4:$A$35)))))</f>
        <v/>
      </c>
      <c r="J103" s="29" t="str">
        <f>IF('Rangliste Rohdaten'!J103="","",'Rangliste Rohdaten'!J103)</f>
        <v/>
      </c>
      <c r="K103" s="61" t="str">
        <f>IF(J103="","",IF($E103="K",IF($D103=1,LOOKUP(J103,Springen!$M$4:$M$35,Springen!$A$4:$A$35),IF($D103=2,LOOKUP(J103,Springen!$N$4:$N$35,Springen!$A$4:$A$35),LOOKUP(J103,Springen!$O$4:$O$35,Springen!$A$4:$A$35))),IF($D103=1,LOOKUP(J103,Springen!$J$4:$J$35,Springen!$A$4:$A$35),IF($D103=2,LOOKUP(J103,Springen!$K$4:$K$35,Springen!$A$4:$A$34),LOOKUP(J103,Springen!$L$4:$L$35,Springen!$A$4:$A$35)))))</f>
        <v/>
      </c>
      <c r="L103" s="29" t="str">
        <f>IF('Rangliste Rohdaten'!L103="","",'Rangliste Rohdaten'!L103)</f>
        <v/>
      </c>
      <c r="M103" s="61" t="str">
        <f>IF(L103="","",IF($E103="K",IF($D103=1,LOOKUP(L103,Werfen!$E$4:$E$35,Werfen!$A$4:$A$35),IF($D103=2,LOOKUP(L103,Werfen!$F$4:$F$35,Werfen!$A$4:$A$35),LOOKUP(L103,Werfen!$G$4:$G$35,Werfen!$A$4:$A$35))),IF($D103=1,LOOKUP(L103,Werfen!$B$4:$B$35,Werfen!$A$4:$A$35),IF($D103=2,LOOKUP(L103,Werfen!$C$4:$C$35,Werfen!$A$4:$A$34),LOOKUP(L103,Werfen!$D$4:$D$35,Werfen!$A$4:$A$35)))))</f>
        <v/>
      </c>
      <c r="N103" s="29" t="str">
        <f>IF('Rangliste Rohdaten'!N103="","",'Rangliste Rohdaten'!N103)</f>
        <v/>
      </c>
      <c r="O103" s="61" t="str">
        <f>IF(N103="","",IF($E103="K",IF($D103=1,LOOKUP(N103,Werfen!$M$4:$M$35,Werfen!$A$4:$A$35),IF($D103=2,LOOKUP(N103,Werfen!$N$4:$N$35,Werfen!$A$4:$A$35),LOOKUP(N103,Werfen!$O$4:$O$35,Werfen!$A$4:$A$35))),IF($D103=1,LOOKUP(N103,Werfen!$J$4:$J$35,Werfen!$A$4:$A$35),IF($D103=2,LOOKUP(N103,Werfen!$K$4:$K$35,Werfen!$A$4:$A$34),LOOKUP(N103,Werfen!$L$4:$L$35,Werfen!$A$4:$A$35)))))</f>
        <v/>
      </c>
      <c r="P103" s="254" t="str">
        <f>IF('Rangliste Rohdaten'!P103="","",'Rangliste Rohdaten'!P103)</f>
        <v/>
      </c>
      <c r="Q103" s="61" t="str">
        <f>IF(P103="","",IF($E103="K",IF($D103=1,LOOKUP(P103,Ausdauer!$E$4:$E$35,Ausdauer!$A$4:$A$35),IF($D103=2,LOOKUP(P103,Ausdauer!$F$4:$F$35,Ausdauer!$A$4:$A$35),LOOKUP(P103,Ausdauer!$G$4:$G$35,Ausdauer!$A$4:$A$35))),IF($D103=1,LOOKUP(P103,Ausdauer!$B$4:$B$35,Ausdauer!$A$4:$A$35),IF($D103=2,LOOKUP(P103,Ausdauer!$C$4:$C$35,Ausdauer!$A$4:$A$34),LOOKUP(P103,Ausdauer!$D$4:$D$35,Ausdauer!$A$4:$A$35)))))</f>
        <v/>
      </c>
      <c r="R103" s="29" t="str">
        <f>IF('Rangliste Rohdaten'!R103="","",'Rangliste Rohdaten'!R103)</f>
        <v/>
      </c>
      <c r="S103" s="61" t="str">
        <f>IF(R103="","",IF($E103="K",IF($D103=1,LOOKUP(R103,Ausdauer!$M$4:$M$35,Ausdauer!$A$4:$A$35),IF($D103=2,LOOKUP(R103,Ausdauer!$N$4:$N$35,Ausdauer!$A$4:$A$35),LOOKUP(R103,Ausdauer!$O$4:$O$35,Ausdauer!$A$4:$A$35))),IF($D103=1,LOOKUP(R103,Ausdauer!$J$4:$J$35,Ausdauer!$A$4:$A$35),IF($D103=2,LOOKUP(R103,Ausdauer!$K$4:$K$35,Ausdauer!$A$4:$A$34),LOOKUP(R103,Ausdauer!$L$4:$L$35,Ausdauer!$A$4:$A$35)))))</f>
        <v/>
      </c>
      <c r="T103" s="29" t="str">
        <f>IF('Rangliste Rohdaten'!T103="","",'Rangliste Rohdaten'!T103)</f>
        <v/>
      </c>
      <c r="U103" s="61" t="str">
        <f>IF(T103="","",IF($E103="K",IF($D103=1,LOOKUP(T103,Ausdauer!$T$4:$T$35,Ausdauer!$P$4:$P$35),IF($D103=2,LOOKUP(T103,Ausdauer!$U$4:$U$35,Ausdauer!$P$4:$P$35),LOOKUP(T103,Ausdauer!$V$4:$V$35,Ausdauer!$P$4:$P$35))),IF($D103=1,LOOKUP(T103,Ausdauer!$Q$4:$Q$35,Ausdauer!$P$4:$P$35),IF($D103=2,LOOKUP(T103,Ausdauer!$R$4:$R$35,Ausdauer!$P$4:$P$34),LOOKUP(T103,Ausdauer!$S$4:$S$35,Ausdauer!$P$4:$P$35)))))</f>
        <v/>
      </c>
      <c r="V103" s="175" t="e">
        <f>SUM(G103,I103,K103,M103,O103,Q103,S103,U103)/COUNT((G103,I103,K103,M103,O103,Q103,S103,U103))</f>
        <v>#DIV/0!</v>
      </c>
      <c r="W103" s="39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40"/>
    </row>
    <row r="104" spans="1:57" s="41" customFormat="1" ht="15" x14ac:dyDescent="0.2">
      <c r="A104" s="241">
        <f>'Rangliste Rohdaten'!B104</f>
        <v>0</v>
      </c>
      <c r="B104" s="27">
        <f>'Rangliste Rohdaten'!C104</f>
        <v>0</v>
      </c>
      <c r="C104" s="27">
        <f>'Rangliste Rohdaten'!D104</f>
        <v>0</v>
      </c>
      <c r="D104" s="64">
        <f t="shared" si="1"/>
        <v>0</v>
      </c>
      <c r="E104" s="28">
        <f>'Rangliste Rohdaten'!E104</f>
        <v>0</v>
      </c>
      <c r="F104" s="29" t="str">
        <f>IF('Rangliste Rohdaten'!F104="","",'Rangliste Rohdaten'!F104)</f>
        <v/>
      </c>
      <c r="G104" s="61" t="str">
        <f>IF(F104="","",IF($E104="K",IF($D104=1,LOOKUP(F104,Sprint!$T$4:$T$35,Sprint!$H$4:$H$35),IF($D104=2,LOOKUP(F104,Sprint!$U$4:$U$35,Sprint!$H$4:$H$35),LOOKUP(F104,Sprint!$V$4:$V$35,Sprint!$H$4:$H$35))),IF($D104=1,LOOKUP(F104,Sprint!$Q$4:$Q$35,Sprint!$H$4:$H$35),IF($D104=2,LOOKUP(F104,Sprint!$R$4:$R$35,Sprint!$H$4:$H$35),LOOKUP(F104,Sprint!$S$4:$S$35,Sprint!$H$4:$H$35)))))</f>
        <v/>
      </c>
      <c r="H104" s="29" t="str">
        <f>IF('Rangliste Rohdaten'!H104="","",'Rangliste Rohdaten'!H104)</f>
        <v/>
      </c>
      <c r="I104" s="61" t="str">
        <f>IF(H104="","",IF($E104="K",IF($D104=1,LOOKUP(H104,Springen!$E$4:$E$35,Springen!$A$4:$A$35),IF($D104=2,LOOKUP(H104,Springen!$F$4:$F$35,Springen!$A$4:$A$35),LOOKUP(H104,Springen!$G$4:$G$35,Springen!$A$4:$A$35))),IF($D104=1,LOOKUP(H104,Springen!$B$4:$B$35,Springen!$A$4:$A$35),IF($D104=2,LOOKUP(H104,Springen!$C$4:$C$35,Springen!$A$4:$A$34),LOOKUP(H104,Springen!$D$4:$D$35,Springen!$A$4:$A$35)))))</f>
        <v/>
      </c>
      <c r="J104" s="29" t="str">
        <f>IF('Rangliste Rohdaten'!J104="","",'Rangliste Rohdaten'!J104)</f>
        <v/>
      </c>
      <c r="K104" s="61" t="str">
        <f>IF(J104="","",IF($E104="K",IF($D104=1,LOOKUP(J104,Springen!$M$4:$M$35,Springen!$A$4:$A$35),IF($D104=2,LOOKUP(J104,Springen!$N$4:$N$35,Springen!$A$4:$A$35),LOOKUP(J104,Springen!$O$4:$O$35,Springen!$A$4:$A$35))),IF($D104=1,LOOKUP(J104,Springen!$J$4:$J$35,Springen!$A$4:$A$35),IF($D104=2,LOOKUP(J104,Springen!$K$4:$K$35,Springen!$A$4:$A$34),LOOKUP(J104,Springen!$L$4:$L$35,Springen!$A$4:$A$35)))))</f>
        <v/>
      </c>
      <c r="L104" s="29" t="str">
        <f>IF('Rangliste Rohdaten'!L104="","",'Rangliste Rohdaten'!L104)</f>
        <v/>
      </c>
      <c r="M104" s="61" t="str">
        <f>IF(L104="","",IF($E104="K",IF($D104=1,LOOKUP(L104,Werfen!$E$4:$E$35,Werfen!$A$4:$A$35),IF($D104=2,LOOKUP(L104,Werfen!$F$4:$F$35,Werfen!$A$4:$A$35),LOOKUP(L104,Werfen!$G$4:$G$35,Werfen!$A$4:$A$35))),IF($D104=1,LOOKUP(L104,Werfen!$B$4:$B$35,Werfen!$A$4:$A$35),IF($D104=2,LOOKUP(L104,Werfen!$C$4:$C$35,Werfen!$A$4:$A$34),LOOKUP(L104,Werfen!$D$4:$D$35,Werfen!$A$4:$A$35)))))</f>
        <v/>
      </c>
      <c r="N104" s="29" t="str">
        <f>IF('Rangliste Rohdaten'!N104="","",'Rangliste Rohdaten'!N104)</f>
        <v/>
      </c>
      <c r="O104" s="61" t="str">
        <f>IF(N104="","",IF($E104="K",IF($D104=1,LOOKUP(N104,Werfen!$M$4:$M$35,Werfen!$A$4:$A$35),IF($D104=2,LOOKUP(N104,Werfen!$N$4:$N$35,Werfen!$A$4:$A$35),LOOKUP(N104,Werfen!$O$4:$O$35,Werfen!$A$4:$A$35))),IF($D104=1,LOOKUP(N104,Werfen!$J$4:$J$35,Werfen!$A$4:$A$35),IF($D104=2,LOOKUP(N104,Werfen!$K$4:$K$35,Werfen!$A$4:$A$34),LOOKUP(N104,Werfen!$L$4:$L$35,Werfen!$A$4:$A$35)))))</f>
        <v/>
      </c>
      <c r="P104" s="254" t="str">
        <f>IF('Rangliste Rohdaten'!P104="","",'Rangliste Rohdaten'!P104)</f>
        <v/>
      </c>
      <c r="Q104" s="61" t="str">
        <f>IF(P104="","",IF($E104="K",IF($D104=1,LOOKUP(P104,Ausdauer!$E$4:$E$35,Ausdauer!$A$4:$A$35),IF($D104=2,LOOKUP(P104,Ausdauer!$F$4:$F$35,Ausdauer!$A$4:$A$35),LOOKUP(P104,Ausdauer!$G$4:$G$35,Ausdauer!$A$4:$A$35))),IF($D104=1,LOOKUP(P104,Ausdauer!$B$4:$B$35,Ausdauer!$A$4:$A$35),IF($D104=2,LOOKUP(P104,Ausdauer!$C$4:$C$35,Ausdauer!$A$4:$A$34),LOOKUP(P104,Ausdauer!$D$4:$D$35,Ausdauer!$A$4:$A$35)))))</f>
        <v/>
      </c>
      <c r="R104" s="29" t="str">
        <f>IF('Rangliste Rohdaten'!R104="","",'Rangliste Rohdaten'!R104)</f>
        <v/>
      </c>
      <c r="S104" s="61" t="str">
        <f>IF(R104="","",IF($E104="K",IF($D104=1,LOOKUP(R104,Ausdauer!$M$4:$M$35,Ausdauer!$A$4:$A$35),IF($D104=2,LOOKUP(R104,Ausdauer!$N$4:$N$35,Ausdauer!$A$4:$A$35),LOOKUP(R104,Ausdauer!$O$4:$O$35,Ausdauer!$A$4:$A$35))),IF($D104=1,LOOKUP(R104,Ausdauer!$J$4:$J$35,Ausdauer!$A$4:$A$35),IF($D104=2,LOOKUP(R104,Ausdauer!$K$4:$K$35,Ausdauer!$A$4:$A$34),LOOKUP(R104,Ausdauer!$L$4:$L$35,Ausdauer!$A$4:$A$35)))))</f>
        <v/>
      </c>
      <c r="T104" s="29" t="str">
        <f>IF('Rangliste Rohdaten'!T104="","",'Rangliste Rohdaten'!T104)</f>
        <v/>
      </c>
      <c r="U104" s="61" t="str">
        <f>IF(T104="","",IF($E104="K",IF($D104=1,LOOKUP(T104,Ausdauer!$T$4:$T$35,Ausdauer!$P$4:$P$35),IF($D104=2,LOOKUP(T104,Ausdauer!$U$4:$U$35,Ausdauer!$P$4:$P$35),LOOKUP(T104,Ausdauer!$V$4:$V$35,Ausdauer!$P$4:$P$35))),IF($D104=1,LOOKUP(T104,Ausdauer!$Q$4:$Q$35,Ausdauer!$P$4:$P$35),IF($D104=2,LOOKUP(T104,Ausdauer!$R$4:$R$35,Ausdauer!$P$4:$P$34),LOOKUP(T104,Ausdauer!$S$4:$S$35,Ausdauer!$P$4:$P$35)))))</f>
        <v/>
      </c>
      <c r="V104" s="175" t="e">
        <f>SUM(G104,I104,K104,M104,O104,Q104,S104,U104)/COUNT((G104,I104,K104,M104,O104,Q104,S104,U104))</f>
        <v>#DIV/0!</v>
      </c>
      <c r="W104" s="39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40"/>
    </row>
    <row r="105" spans="1:57" s="41" customFormat="1" ht="15" x14ac:dyDescent="0.2">
      <c r="A105" s="241">
        <f>'Rangliste Rohdaten'!B105</f>
        <v>0</v>
      </c>
      <c r="B105" s="27">
        <f>'Rangliste Rohdaten'!C105</f>
        <v>0</v>
      </c>
      <c r="C105" s="27">
        <f>'Rangliste Rohdaten'!D105</f>
        <v>0</v>
      </c>
      <c r="D105" s="64">
        <f t="shared" si="1"/>
        <v>0</v>
      </c>
      <c r="E105" s="28">
        <f>'Rangliste Rohdaten'!E105</f>
        <v>0</v>
      </c>
      <c r="F105" s="29" t="str">
        <f>IF('Rangliste Rohdaten'!F105="","",'Rangliste Rohdaten'!F105)</f>
        <v/>
      </c>
      <c r="G105" s="61" t="str">
        <f>IF(F105="","",IF($E105="K",IF($D105=1,LOOKUP(F105,Sprint!$T$4:$T$35,Sprint!$H$4:$H$35),IF($D105=2,LOOKUP(F105,Sprint!$U$4:$U$35,Sprint!$H$4:$H$35),LOOKUP(F105,Sprint!$V$4:$V$35,Sprint!$H$4:$H$35))),IF($D105=1,LOOKUP(F105,Sprint!$Q$4:$Q$35,Sprint!$H$4:$H$35),IF($D105=2,LOOKUP(F105,Sprint!$R$4:$R$35,Sprint!$H$4:$H$35),LOOKUP(F105,Sprint!$S$4:$S$35,Sprint!$H$4:$H$35)))))</f>
        <v/>
      </c>
      <c r="H105" s="29" t="str">
        <f>IF('Rangliste Rohdaten'!H105="","",'Rangliste Rohdaten'!H105)</f>
        <v/>
      </c>
      <c r="I105" s="61" t="str">
        <f>IF(H105="","",IF($E105="K",IF($D105=1,LOOKUP(H105,Springen!$E$4:$E$35,Springen!$A$4:$A$35),IF($D105=2,LOOKUP(H105,Springen!$F$4:$F$35,Springen!$A$4:$A$35),LOOKUP(H105,Springen!$G$4:$G$35,Springen!$A$4:$A$35))),IF($D105=1,LOOKUP(H105,Springen!$B$4:$B$35,Springen!$A$4:$A$35),IF($D105=2,LOOKUP(H105,Springen!$C$4:$C$35,Springen!$A$4:$A$34),LOOKUP(H105,Springen!$D$4:$D$35,Springen!$A$4:$A$35)))))</f>
        <v/>
      </c>
      <c r="J105" s="29" t="str">
        <f>IF('Rangliste Rohdaten'!J105="","",'Rangliste Rohdaten'!J105)</f>
        <v/>
      </c>
      <c r="K105" s="61" t="str">
        <f>IF(J105="","",IF($E105="K",IF($D105=1,LOOKUP(J105,Springen!$M$4:$M$35,Springen!$A$4:$A$35),IF($D105=2,LOOKUP(J105,Springen!$N$4:$N$35,Springen!$A$4:$A$35),LOOKUP(J105,Springen!$O$4:$O$35,Springen!$A$4:$A$35))),IF($D105=1,LOOKUP(J105,Springen!$J$4:$J$35,Springen!$A$4:$A$35),IF($D105=2,LOOKUP(J105,Springen!$K$4:$K$35,Springen!$A$4:$A$34),LOOKUP(J105,Springen!$L$4:$L$35,Springen!$A$4:$A$35)))))</f>
        <v/>
      </c>
      <c r="L105" s="29" t="str">
        <f>IF('Rangliste Rohdaten'!L105="","",'Rangliste Rohdaten'!L105)</f>
        <v/>
      </c>
      <c r="M105" s="61" t="str">
        <f>IF(L105="","",IF($E105="K",IF($D105=1,LOOKUP(L105,Werfen!$E$4:$E$35,Werfen!$A$4:$A$35),IF($D105=2,LOOKUP(L105,Werfen!$F$4:$F$35,Werfen!$A$4:$A$35),LOOKUP(L105,Werfen!$G$4:$G$35,Werfen!$A$4:$A$35))),IF($D105=1,LOOKUP(L105,Werfen!$B$4:$B$35,Werfen!$A$4:$A$35),IF($D105=2,LOOKUP(L105,Werfen!$C$4:$C$35,Werfen!$A$4:$A$34),LOOKUP(L105,Werfen!$D$4:$D$35,Werfen!$A$4:$A$35)))))</f>
        <v/>
      </c>
      <c r="N105" s="29" t="str">
        <f>IF('Rangliste Rohdaten'!N105="","",'Rangliste Rohdaten'!N105)</f>
        <v/>
      </c>
      <c r="O105" s="61" t="str">
        <f>IF(N105="","",IF($E105="K",IF($D105=1,LOOKUP(N105,Werfen!$M$4:$M$35,Werfen!$A$4:$A$35),IF($D105=2,LOOKUP(N105,Werfen!$N$4:$N$35,Werfen!$A$4:$A$35),LOOKUP(N105,Werfen!$O$4:$O$35,Werfen!$A$4:$A$35))),IF($D105=1,LOOKUP(N105,Werfen!$J$4:$J$35,Werfen!$A$4:$A$35),IF($D105=2,LOOKUP(N105,Werfen!$K$4:$K$35,Werfen!$A$4:$A$34),LOOKUP(N105,Werfen!$L$4:$L$35,Werfen!$A$4:$A$35)))))</f>
        <v/>
      </c>
      <c r="P105" s="254" t="str">
        <f>IF('Rangliste Rohdaten'!P105="","",'Rangliste Rohdaten'!P105)</f>
        <v/>
      </c>
      <c r="Q105" s="61" t="str">
        <f>IF(P105="","",IF($E105="K",IF($D105=1,LOOKUP(P105,Ausdauer!$E$4:$E$35,Ausdauer!$A$4:$A$35),IF($D105=2,LOOKUP(P105,Ausdauer!$F$4:$F$35,Ausdauer!$A$4:$A$35),LOOKUP(P105,Ausdauer!$G$4:$G$35,Ausdauer!$A$4:$A$35))),IF($D105=1,LOOKUP(P105,Ausdauer!$B$4:$B$35,Ausdauer!$A$4:$A$35),IF($D105=2,LOOKUP(P105,Ausdauer!$C$4:$C$35,Ausdauer!$A$4:$A$34),LOOKUP(P105,Ausdauer!$D$4:$D$35,Ausdauer!$A$4:$A$35)))))</f>
        <v/>
      </c>
      <c r="R105" s="29" t="str">
        <f>IF('Rangliste Rohdaten'!R105="","",'Rangliste Rohdaten'!R105)</f>
        <v/>
      </c>
      <c r="S105" s="61" t="str">
        <f>IF(R105="","",IF($E105="K",IF($D105=1,LOOKUP(R105,Ausdauer!$M$4:$M$35,Ausdauer!$A$4:$A$35),IF($D105=2,LOOKUP(R105,Ausdauer!$N$4:$N$35,Ausdauer!$A$4:$A$35),LOOKUP(R105,Ausdauer!$O$4:$O$35,Ausdauer!$A$4:$A$35))),IF($D105=1,LOOKUP(R105,Ausdauer!$J$4:$J$35,Ausdauer!$A$4:$A$35),IF($D105=2,LOOKUP(R105,Ausdauer!$K$4:$K$35,Ausdauer!$A$4:$A$34),LOOKUP(R105,Ausdauer!$L$4:$L$35,Ausdauer!$A$4:$A$35)))))</f>
        <v/>
      </c>
      <c r="T105" s="29" t="str">
        <f>IF('Rangliste Rohdaten'!T105="","",'Rangliste Rohdaten'!T105)</f>
        <v/>
      </c>
      <c r="U105" s="61" t="str">
        <f>IF(T105="","",IF($E105="K",IF($D105=1,LOOKUP(T105,Ausdauer!$T$4:$T$35,Ausdauer!$P$4:$P$35),IF($D105=2,LOOKUP(T105,Ausdauer!$U$4:$U$35,Ausdauer!$P$4:$P$35),LOOKUP(T105,Ausdauer!$V$4:$V$35,Ausdauer!$P$4:$P$35))),IF($D105=1,LOOKUP(T105,Ausdauer!$Q$4:$Q$35,Ausdauer!$P$4:$P$35),IF($D105=2,LOOKUP(T105,Ausdauer!$R$4:$R$35,Ausdauer!$P$4:$P$34),LOOKUP(T105,Ausdauer!$S$4:$S$35,Ausdauer!$P$4:$P$35)))))</f>
        <v/>
      </c>
      <c r="V105" s="175" t="e">
        <f>SUM(G105,I105,K105,M105,O105,Q105,S105,U105)/COUNT((G105,I105,K105,M105,O105,Q105,S105,U105))</f>
        <v>#DIV/0!</v>
      </c>
      <c r="W105" s="39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40"/>
    </row>
    <row r="106" spans="1:57" s="41" customFormat="1" ht="15" x14ac:dyDescent="0.2">
      <c r="A106" s="241">
        <f>'Rangliste Rohdaten'!B106</f>
        <v>0</v>
      </c>
      <c r="B106" s="27">
        <f>'Rangliste Rohdaten'!C106</f>
        <v>0</v>
      </c>
      <c r="C106" s="27">
        <f>'Rangliste Rohdaten'!D106</f>
        <v>0</v>
      </c>
      <c r="D106" s="64">
        <f t="shared" si="1"/>
        <v>0</v>
      </c>
      <c r="E106" s="28">
        <f>'Rangliste Rohdaten'!E106</f>
        <v>0</v>
      </c>
      <c r="F106" s="29" t="str">
        <f>IF('Rangliste Rohdaten'!F106="","",'Rangliste Rohdaten'!F106)</f>
        <v/>
      </c>
      <c r="G106" s="61" t="str">
        <f>IF(F106="","",IF($E106="K",IF($D106=1,LOOKUP(F106,Sprint!$T$4:$T$35,Sprint!$H$4:$H$35),IF($D106=2,LOOKUP(F106,Sprint!$U$4:$U$35,Sprint!$H$4:$H$35),LOOKUP(F106,Sprint!$V$4:$V$35,Sprint!$H$4:$H$35))),IF($D106=1,LOOKUP(F106,Sprint!$Q$4:$Q$35,Sprint!$H$4:$H$35),IF($D106=2,LOOKUP(F106,Sprint!$R$4:$R$35,Sprint!$H$4:$H$35),LOOKUP(F106,Sprint!$S$4:$S$35,Sprint!$H$4:$H$35)))))</f>
        <v/>
      </c>
      <c r="H106" s="29" t="str">
        <f>IF('Rangliste Rohdaten'!H106="","",'Rangliste Rohdaten'!H106)</f>
        <v/>
      </c>
      <c r="I106" s="61" t="str">
        <f>IF(H106="","",IF($E106="K",IF($D106=1,LOOKUP(H106,Springen!$E$4:$E$35,Springen!$A$4:$A$35),IF($D106=2,LOOKUP(H106,Springen!$F$4:$F$35,Springen!$A$4:$A$35),LOOKUP(H106,Springen!$G$4:$G$35,Springen!$A$4:$A$35))),IF($D106=1,LOOKUP(H106,Springen!$B$4:$B$35,Springen!$A$4:$A$35),IF($D106=2,LOOKUP(H106,Springen!$C$4:$C$35,Springen!$A$4:$A$34),LOOKUP(H106,Springen!$D$4:$D$35,Springen!$A$4:$A$35)))))</f>
        <v/>
      </c>
      <c r="J106" s="29" t="str">
        <f>IF('Rangliste Rohdaten'!J106="","",'Rangliste Rohdaten'!J106)</f>
        <v/>
      </c>
      <c r="K106" s="61" t="str">
        <f>IF(J106="","",IF($E106="K",IF($D106=1,LOOKUP(J106,Springen!$M$4:$M$35,Springen!$A$4:$A$35),IF($D106=2,LOOKUP(J106,Springen!$N$4:$N$35,Springen!$A$4:$A$35),LOOKUP(J106,Springen!$O$4:$O$35,Springen!$A$4:$A$35))),IF($D106=1,LOOKUP(J106,Springen!$J$4:$J$35,Springen!$A$4:$A$35),IF($D106=2,LOOKUP(J106,Springen!$K$4:$K$35,Springen!$A$4:$A$34),LOOKUP(J106,Springen!$L$4:$L$35,Springen!$A$4:$A$35)))))</f>
        <v/>
      </c>
      <c r="L106" s="29" t="str">
        <f>IF('Rangliste Rohdaten'!L106="","",'Rangliste Rohdaten'!L106)</f>
        <v/>
      </c>
      <c r="M106" s="61" t="str">
        <f>IF(L106="","",IF($E106="K",IF($D106=1,LOOKUP(L106,Werfen!$E$4:$E$35,Werfen!$A$4:$A$35),IF($D106=2,LOOKUP(L106,Werfen!$F$4:$F$35,Werfen!$A$4:$A$35),LOOKUP(L106,Werfen!$G$4:$G$35,Werfen!$A$4:$A$35))),IF($D106=1,LOOKUP(L106,Werfen!$B$4:$B$35,Werfen!$A$4:$A$35),IF($D106=2,LOOKUP(L106,Werfen!$C$4:$C$35,Werfen!$A$4:$A$34),LOOKUP(L106,Werfen!$D$4:$D$35,Werfen!$A$4:$A$35)))))</f>
        <v/>
      </c>
      <c r="N106" s="29" t="str">
        <f>IF('Rangliste Rohdaten'!N106="","",'Rangliste Rohdaten'!N106)</f>
        <v/>
      </c>
      <c r="O106" s="61" t="str">
        <f>IF(N106="","",IF($E106="K",IF($D106=1,LOOKUP(N106,Werfen!$M$4:$M$35,Werfen!$A$4:$A$35),IF($D106=2,LOOKUP(N106,Werfen!$N$4:$N$35,Werfen!$A$4:$A$35),LOOKUP(N106,Werfen!$O$4:$O$35,Werfen!$A$4:$A$35))),IF($D106=1,LOOKUP(N106,Werfen!$J$4:$J$35,Werfen!$A$4:$A$35),IF($D106=2,LOOKUP(N106,Werfen!$K$4:$K$35,Werfen!$A$4:$A$34),LOOKUP(N106,Werfen!$L$4:$L$35,Werfen!$A$4:$A$35)))))</f>
        <v/>
      </c>
      <c r="P106" s="254" t="str">
        <f>IF('Rangliste Rohdaten'!P106="","",'Rangliste Rohdaten'!P106)</f>
        <v/>
      </c>
      <c r="Q106" s="61" t="str">
        <f>IF(P106="","",IF($E106="K",IF($D106=1,LOOKUP(P106,Ausdauer!$E$4:$E$35,Ausdauer!$A$4:$A$35),IF($D106=2,LOOKUP(P106,Ausdauer!$F$4:$F$35,Ausdauer!$A$4:$A$35),LOOKUP(P106,Ausdauer!$G$4:$G$35,Ausdauer!$A$4:$A$35))),IF($D106=1,LOOKUP(P106,Ausdauer!$B$4:$B$35,Ausdauer!$A$4:$A$35),IF($D106=2,LOOKUP(P106,Ausdauer!$C$4:$C$35,Ausdauer!$A$4:$A$34),LOOKUP(P106,Ausdauer!$D$4:$D$35,Ausdauer!$A$4:$A$35)))))</f>
        <v/>
      </c>
      <c r="R106" s="29" t="str">
        <f>IF('Rangliste Rohdaten'!R106="","",'Rangliste Rohdaten'!R106)</f>
        <v/>
      </c>
      <c r="S106" s="61" t="str">
        <f>IF(R106="","",IF($E106="K",IF($D106=1,LOOKUP(R106,Ausdauer!$M$4:$M$35,Ausdauer!$A$4:$A$35),IF($D106=2,LOOKUP(R106,Ausdauer!$N$4:$N$35,Ausdauer!$A$4:$A$35),LOOKUP(R106,Ausdauer!$O$4:$O$35,Ausdauer!$A$4:$A$35))),IF($D106=1,LOOKUP(R106,Ausdauer!$J$4:$J$35,Ausdauer!$A$4:$A$35),IF($D106=2,LOOKUP(R106,Ausdauer!$K$4:$K$35,Ausdauer!$A$4:$A$34),LOOKUP(R106,Ausdauer!$L$4:$L$35,Ausdauer!$A$4:$A$35)))))</f>
        <v/>
      </c>
      <c r="T106" s="29" t="str">
        <f>IF('Rangliste Rohdaten'!T106="","",'Rangliste Rohdaten'!T106)</f>
        <v/>
      </c>
      <c r="U106" s="61" t="str">
        <f>IF(T106="","",IF($E106="K",IF($D106=1,LOOKUP(T106,Ausdauer!$T$4:$T$35,Ausdauer!$P$4:$P$35),IF($D106=2,LOOKUP(T106,Ausdauer!$U$4:$U$35,Ausdauer!$P$4:$P$35),LOOKUP(T106,Ausdauer!$V$4:$V$35,Ausdauer!$P$4:$P$35))),IF($D106=1,LOOKUP(T106,Ausdauer!$Q$4:$Q$35,Ausdauer!$P$4:$P$35),IF($D106=2,LOOKUP(T106,Ausdauer!$R$4:$R$35,Ausdauer!$P$4:$P$34),LOOKUP(T106,Ausdauer!$S$4:$S$35,Ausdauer!$P$4:$P$35)))))</f>
        <v/>
      </c>
      <c r="V106" s="175" t="e">
        <f>SUM(G106,I106,K106,M106,O106,Q106,S106,U106)/COUNT((G106,I106,K106,M106,O106,Q106,S106,U106))</f>
        <v>#DIV/0!</v>
      </c>
      <c r="W106" s="39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40"/>
    </row>
    <row r="107" spans="1:57" s="41" customFormat="1" ht="15" x14ac:dyDescent="0.2">
      <c r="A107" s="241">
        <f>'Rangliste Rohdaten'!B107</f>
        <v>0</v>
      </c>
      <c r="B107" s="27">
        <f>'Rangliste Rohdaten'!C107</f>
        <v>0</v>
      </c>
      <c r="C107" s="27">
        <f>'Rangliste Rohdaten'!D107</f>
        <v>0</v>
      </c>
      <c r="D107" s="64">
        <f t="shared" si="1"/>
        <v>0</v>
      </c>
      <c r="E107" s="28">
        <f>'Rangliste Rohdaten'!E107</f>
        <v>0</v>
      </c>
      <c r="F107" s="29" t="str">
        <f>IF('Rangliste Rohdaten'!F107="","",'Rangliste Rohdaten'!F107)</f>
        <v/>
      </c>
      <c r="G107" s="61" t="str">
        <f>IF(F107="","",IF($E107="K",IF($D107=1,LOOKUP(F107,Sprint!$T$4:$T$35,Sprint!$H$4:$H$35),IF($D107=2,LOOKUP(F107,Sprint!$U$4:$U$35,Sprint!$H$4:$H$35),LOOKUP(F107,Sprint!$V$4:$V$35,Sprint!$H$4:$H$35))),IF($D107=1,LOOKUP(F107,Sprint!$Q$4:$Q$35,Sprint!$H$4:$H$35),IF($D107=2,LOOKUP(F107,Sprint!$R$4:$R$35,Sprint!$H$4:$H$35),LOOKUP(F107,Sprint!$S$4:$S$35,Sprint!$H$4:$H$35)))))</f>
        <v/>
      </c>
      <c r="H107" s="29" t="str">
        <f>IF('Rangliste Rohdaten'!H107="","",'Rangliste Rohdaten'!H107)</f>
        <v/>
      </c>
      <c r="I107" s="61" t="str">
        <f>IF(H107="","",IF($E107="K",IF($D107=1,LOOKUP(H107,Springen!$E$4:$E$35,Springen!$A$4:$A$35),IF($D107=2,LOOKUP(H107,Springen!$F$4:$F$35,Springen!$A$4:$A$35),LOOKUP(H107,Springen!$G$4:$G$35,Springen!$A$4:$A$35))),IF($D107=1,LOOKUP(H107,Springen!$B$4:$B$35,Springen!$A$4:$A$35),IF($D107=2,LOOKUP(H107,Springen!$C$4:$C$35,Springen!$A$4:$A$34),LOOKUP(H107,Springen!$D$4:$D$35,Springen!$A$4:$A$35)))))</f>
        <v/>
      </c>
      <c r="J107" s="29" t="str">
        <f>IF('Rangliste Rohdaten'!J107="","",'Rangliste Rohdaten'!J107)</f>
        <v/>
      </c>
      <c r="K107" s="61" t="str">
        <f>IF(J107="","",IF($E107="K",IF($D107=1,LOOKUP(J107,Springen!$M$4:$M$35,Springen!$A$4:$A$35),IF($D107=2,LOOKUP(J107,Springen!$N$4:$N$35,Springen!$A$4:$A$35),LOOKUP(J107,Springen!$O$4:$O$35,Springen!$A$4:$A$35))),IF($D107=1,LOOKUP(J107,Springen!$J$4:$J$35,Springen!$A$4:$A$35),IF($D107=2,LOOKUP(J107,Springen!$K$4:$K$35,Springen!$A$4:$A$34),LOOKUP(J107,Springen!$L$4:$L$35,Springen!$A$4:$A$35)))))</f>
        <v/>
      </c>
      <c r="L107" s="29" t="str">
        <f>IF('Rangliste Rohdaten'!L107="","",'Rangliste Rohdaten'!L107)</f>
        <v/>
      </c>
      <c r="M107" s="61" t="str">
        <f>IF(L107="","",IF($E107="K",IF($D107=1,LOOKUP(L107,Werfen!$E$4:$E$35,Werfen!$A$4:$A$35),IF($D107=2,LOOKUP(L107,Werfen!$F$4:$F$35,Werfen!$A$4:$A$35),LOOKUP(L107,Werfen!$G$4:$G$35,Werfen!$A$4:$A$35))),IF($D107=1,LOOKUP(L107,Werfen!$B$4:$B$35,Werfen!$A$4:$A$35),IF($D107=2,LOOKUP(L107,Werfen!$C$4:$C$35,Werfen!$A$4:$A$34),LOOKUP(L107,Werfen!$D$4:$D$35,Werfen!$A$4:$A$35)))))</f>
        <v/>
      </c>
      <c r="N107" s="29" t="str">
        <f>IF('Rangliste Rohdaten'!N107="","",'Rangliste Rohdaten'!N107)</f>
        <v/>
      </c>
      <c r="O107" s="61" t="str">
        <f>IF(N107="","",IF($E107="K",IF($D107=1,LOOKUP(N107,Werfen!$M$4:$M$35,Werfen!$A$4:$A$35),IF($D107=2,LOOKUP(N107,Werfen!$N$4:$N$35,Werfen!$A$4:$A$35),LOOKUP(N107,Werfen!$O$4:$O$35,Werfen!$A$4:$A$35))),IF($D107=1,LOOKUP(N107,Werfen!$J$4:$J$35,Werfen!$A$4:$A$35),IF($D107=2,LOOKUP(N107,Werfen!$K$4:$K$35,Werfen!$A$4:$A$34),LOOKUP(N107,Werfen!$L$4:$L$35,Werfen!$A$4:$A$35)))))</f>
        <v/>
      </c>
      <c r="P107" s="254" t="str">
        <f>IF('Rangliste Rohdaten'!P107="","",'Rangliste Rohdaten'!P107)</f>
        <v/>
      </c>
      <c r="Q107" s="61" t="str">
        <f>IF(P107="","",IF($E107="K",IF($D107=1,LOOKUP(P107,Ausdauer!$E$4:$E$35,Ausdauer!$A$4:$A$35),IF($D107=2,LOOKUP(P107,Ausdauer!$F$4:$F$35,Ausdauer!$A$4:$A$35),LOOKUP(P107,Ausdauer!$G$4:$G$35,Ausdauer!$A$4:$A$35))),IF($D107=1,LOOKUP(P107,Ausdauer!$B$4:$B$35,Ausdauer!$A$4:$A$35),IF($D107=2,LOOKUP(P107,Ausdauer!$C$4:$C$35,Ausdauer!$A$4:$A$34),LOOKUP(P107,Ausdauer!$D$4:$D$35,Ausdauer!$A$4:$A$35)))))</f>
        <v/>
      </c>
      <c r="R107" s="29" t="str">
        <f>IF('Rangliste Rohdaten'!R107="","",'Rangliste Rohdaten'!R107)</f>
        <v/>
      </c>
      <c r="S107" s="61" t="str">
        <f>IF(R107="","",IF($E107="K",IF($D107=1,LOOKUP(R107,Ausdauer!$M$4:$M$35,Ausdauer!$A$4:$A$35),IF($D107=2,LOOKUP(R107,Ausdauer!$N$4:$N$35,Ausdauer!$A$4:$A$35),LOOKUP(R107,Ausdauer!$O$4:$O$35,Ausdauer!$A$4:$A$35))),IF($D107=1,LOOKUP(R107,Ausdauer!$J$4:$J$35,Ausdauer!$A$4:$A$35),IF($D107=2,LOOKUP(R107,Ausdauer!$K$4:$K$35,Ausdauer!$A$4:$A$34),LOOKUP(R107,Ausdauer!$L$4:$L$35,Ausdauer!$A$4:$A$35)))))</f>
        <v/>
      </c>
      <c r="T107" s="29" t="str">
        <f>IF('Rangliste Rohdaten'!T107="","",'Rangliste Rohdaten'!T107)</f>
        <v/>
      </c>
      <c r="U107" s="61" t="str">
        <f>IF(T107="","",IF($E107="K",IF($D107=1,LOOKUP(T107,Ausdauer!$T$4:$T$35,Ausdauer!$P$4:$P$35),IF($D107=2,LOOKUP(T107,Ausdauer!$U$4:$U$35,Ausdauer!$P$4:$P$35),LOOKUP(T107,Ausdauer!$V$4:$V$35,Ausdauer!$P$4:$P$35))),IF($D107=1,LOOKUP(T107,Ausdauer!$Q$4:$Q$35,Ausdauer!$P$4:$P$35),IF($D107=2,LOOKUP(T107,Ausdauer!$R$4:$R$35,Ausdauer!$P$4:$P$34),LOOKUP(T107,Ausdauer!$S$4:$S$35,Ausdauer!$P$4:$P$35)))))</f>
        <v/>
      </c>
      <c r="V107" s="175" t="e">
        <f>SUM(G107,I107,K107,M107,O107,Q107,S107,U107)/COUNT((G107,I107,K107,M107,O107,Q107,S107,U107))</f>
        <v>#DIV/0!</v>
      </c>
      <c r="W107" s="39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40"/>
    </row>
    <row r="108" spans="1:57" s="41" customFormat="1" ht="15" x14ac:dyDescent="0.2">
      <c r="A108" s="241">
        <f>'Rangliste Rohdaten'!B108</f>
        <v>0</v>
      </c>
      <c r="B108" s="27">
        <f>'Rangliste Rohdaten'!C108</f>
        <v>0</v>
      </c>
      <c r="C108" s="27">
        <f>'Rangliste Rohdaten'!D108</f>
        <v>0</v>
      </c>
      <c r="D108" s="64">
        <f t="shared" si="1"/>
        <v>0</v>
      </c>
      <c r="E108" s="28">
        <f>'Rangliste Rohdaten'!E108</f>
        <v>0</v>
      </c>
      <c r="F108" s="29" t="str">
        <f>IF('Rangliste Rohdaten'!F108="","",'Rangliste Rohdaten'!F108)</f>
        <v/>
      </c>
      <c r="G108" s="61" t="str">
        <f>IF(F108="","",IF($E108="K",IF($D108=1,LOOKUP(F108,Sprint!$T$4:$T$35,Sprint!$H$4:$H$35),IF($D108=2,LOOKUP(F108,Sprint!$U$4:$U$35,Sprint!$H$4:$H$35),LOOKUP(F108,Sprint!$V$4:$V$35,Sprint!$H$4:$H$35))),IF($D108=1,LOOKUP(F108,Sprint!$Q$4:$Q$35,Sprint!$H$4:$H$35),IF($D108=2,LOOKUP(F108,Sprint!$R$4:$R$35,Sprint!$H$4:$H$35),LOOKUP(F108,Sprint!$S$4:$S$35,Sprint!$H$4:$H$35)))))</f>
        <v/>
      </c>
      <c r="H108" s="29" t="str">
        <f>IF('Rangliste Rohdaten'!H108="","",'Rangliste Rohdaten'!H108)</f>
        <v/>
      </c>
      <c r="I108" s="61" t="str">
        <f>IF(H108="","",IF($E108="K",IF($D108=1,LOOKUP(H108,Springen!$E$4:$E$35,Springen!$A$4:$A$35),IF($D108=2,LOOKUP(H108,Springen!$F$4:$F$35,Springen!$A$4:$A$35),LOOKUP(H108,Springen!$G$4:$G$35,Springen!$A$4:$A$35))),IF($D108=1,LOOKUP(H108,Springen!$B$4:$B$35,Springen!$A$4:$A$35),IF($D108=2,LOOKUP(H108,Springen!$C$4:$C$35,Springen!$A$4:$A$34),LOOKUP(H108,Springen!$D$4:$D$35,Springen!$A$4:$A$35)))))</f>
        <v/>
      </c>
      <c r="J108" s="29" t="str">
        <f>IF('Rangliste Rohdaten'!J108="","",'Rangliste Rohdaten'!J108)</f>
        <v/>
      </c>
      <c r="K108" s="61" t="str">
        <f>IF(J108="","",IF($E108="K",IF($D108=1,LOOKUP(J108,Springen!$M$4:$M$35,Springen!$A$4:$A$35),IF($D108=2,LOOKUP(J108,Springen!$N$4:$N$35,Springen!$A$4:$A$35),LOOKUP(J108,Springen!$O$4:$O$35,Springen!$A$4:$A$35))),IF($D108=1,LOOKUP(J108,Springen!$J$4:$J$35,Springen!$A$4:$A$35),IF($D108=2,LOOKUP(J108,Springen!$K$4:$K$35,Springen!$A$4:$A$34),LOOKUP(J108,Springen!$L$4:$L$35,Springen!$A$4:$A$35)))))</f>
        <v/>
      </c>
      <c r="L108" s="29" t="str">
        <f>IF('Rangliste Rohdaten'!L108="","",'Rangliste Rohdaten'!L108)</f>
        <v/>
      </c>
      <c r="M108" s="61" t="str">
        <f>IF(L108="","",IF($E108="K",IF($D108=1,LOOKUP(L108,Werfen!$E$4:$E$35,Werfen!$A$4:$A$35),IF($D108=2,LOOKUP(L108,Werfen!$F$4:$F$35,Werfen!$A$4:$A$35),LOOKUP(L108,Werfen!$G$4:$G$35,Werfen!$A$4:$A$35))),IF($D108=1,LOOKUP(L108,Werfen!$B$4:$B$35,Werfen!$A$4:$A$35),IF($D108=2,LOOKUP(L108,Werfen!$C$4:$C$35,Werfen!$A$4:$A$34),LOOKUP(L108,Werfen!$D$4:$D$35,Werfen!$A$4:$A$35)))))</f>
        <v/>
      </c>
      <c r="N108" s="29" t="str">
        <f>IF('Rangliste Rohdaten'!N108="","",'Rangliste Rohdaten'!N108)</f>
        <v/>
      </c>
      <c r="O108" s="61" t="str">
        <f>IF(N108="","",IF($E108="K",IF($D108=1,LOOKUP(N108,Werfen!$M$4:$M$35,Werfen!$A$4:$A$35),IF($D108=2,LOOKUP(N108,Werfen!$N$4:$N$35,Werfen!$A$4:$A$35),LOOKUP(N108,Werfen!$O$4:$O$35,Werfen!$A$4:$A$35))),IF($D108=1,LOOKUP(N108,Werfen!$J$4:$J$35,Werfen!$A$4:$A$35),IF($D108=2,LOOKUP(N108,Werfen!$K$4:$K$35,Werfen!$A$4:$A$34),LOOKUP(N108,Werfen!$L$4:$L$35,Werfen!$A$4:$A$35)))))</f>
        <v/>
      </c>
      <c r="P108" s="254" t="str">
        <f>IF('Rangliste Rohdaten'!P108="","",'Rangliste Rohdaten'!P108)</f>
        <v/>
      </c>
      <c r="Q108" s="61" t="str">
        <f>IF(P108="","",IF($E108="K",IF($D108=1,LOOKUP(P108,Ausdauer!$E$4:$E$35,Ausdauer!$A$4:$A$35),IF($D108=2,LOOKUP(P108,Ausdauer!$F$4:$F$35,Ausdauer!$A$4:$A$35),LOOKUP(P108,Ausdauer!$G$4:$G$35,Ausdauer!$A$4:$A$35))),IF($D108=1,LOOKUP(P108,Ausdauer!$B$4:$B$35,Ausdauer!$A$4:$A$35),IF($D108=2,LOOKUP(P108,Ausdauer!$C$4:$C$35,Ausdauer!$A$4:$A$34),LOOKUP(P108,Ausdauer!$D$4:$D$35,Ausdauer!$A$4:$A$35)))))</f>
        <v/>
      </c>
      <c r="R108" s="29" t="str">
        <f>IF('Rangliste Rohdaten'!R108="","",'Rangliste Rohdaten'!R108)</f>
        <v/>
      </c>
      <c r="S108" s="61" t="str">
        <f>IF(R108="","",IF($E108="K",IF($D108=1,LOOKUP(R108,Ausdauer!$M$4:$M$35,Ausdauer!$A$4:$A$35),IF($D108=2,LOOKUP(R108,Ausdauer!$N$4:$N$35,Ausdauer!$A$4:$A$35),LOOKUP(R108,Ausdauer!$O$4:$O$35,Ausdauer!$A$4:$A$35))),IF($D108=1,LOOKUP(R108,Ausdauer!$J$4:$J$35,Ausdauer!$A$4:$A$35),IF($D108=2,LOOKUP(R108,Ausdauer!$K$4:$K$35,Ausdauer!$A$4:$A$34),LOOKUP(R108,Ausdauer!$L$4:$L$35,Ausdauer!$A$4:$A$35)))))</f>
        <v/>
      </c>
      <c r="T108" s="29" t="str">
        <f>IF('Rangliste Rohdaten'!T108="","",'Rangliste Rohdaten'!T108)</f>
        <v/>
      </c>
      <c r="U108" s="61" t="str">
        <f>IF(T108="","",IF($E108="K",IF($D108=1,LOOKUP(T108,Ausdauer!$T$4:$T$35,Ausdauer!$P$4:$P$35),IF($D108=2,LOOKUP(T108,Ausdauer!$U$4:$U$35,Ausdauer!$P$4:$P$35),LOOKUP(T108,Ausdauer!$V$4:$V$35,Ausdauer!$P$4:$P$35))),IF($D108=1,LOOKUP(T108,Ausdauer!$Q$4:$Q$35,Ausdauer!$P$4:$P$35),IF($D108=2,LOOKUP(T108,Ausdauer!$R$4:$R$35,Ausdauer!$P$4:$P$34),LOOKUP(T108,Ausdauer!$S$4:$S$35,Ausdauer!$P$4:$P$35)))))</f>
        <v/>
      </c>
      <c r="V108" s="175" t="e">
        <f>SUM(G108,I108,K108,M108,O108,Q108,S108,U108)/COUNT((G108,I108,K108,M108,O108,Q108,S108,U108))</f>
        <v>#DIV/0!</v>
      </c>
      <c r="W108" s="39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40"/>
    </row>
    <row r="109" spans="1:57" s="41" customFormat="1" ht="15" x14ac:dyDescent="0.2">
      <c r="A109" s="241">
        <f>'Rangliste Rohdaten'!B109</f>
        <v>0</v>
      </c>
      <c r="B109" s="27">
        <f>'Rangliste Rohdaten'!C109</f>
        <v>0</v>
      </c>
      <c r="C109" s="27">
        <f>'Rangliste Rohdaten'!D109</f>
        <v>0</v>
      </c>
      <c r="D109" s="64">
        <f t="shared" si="1"/>
        <v>0</v>
      </c>
      <c r="E109" s="28">
        <f>'Rangliste Rohdaten'!E109</f>
        <v>0</v>
      </c>
      <c r="F109" s="29" t="str">
        <f>IF('Rangliste Rohdaten'!F109="","",'Rangliste Rohdaten'!F109)</f>
        <v/>
      </c>
      <c r="G109" s="61" t="str">
        <f>IF(F109="","",IF($E109="K",IF($D109=1,LOOKUP(F109,Sprint!$T$4:$T$35,Sprint!$H$4:$H$35),IF($D109=2,LOOKUP(F109,Sprint!$U$4:$U$35,Sprint!$H$4:$H$35),LOOKUP(F109,Sprint!$V$4:$V$35,Sprint!$H$4:$H$35))),IF($D109=1,LOOKUP(F109,Sprint!$Q$4:$Q$35,Sprint!$H$4:$H$35),IF($D109=2,LOOKUP(F109,Sprint!$R$4:$R$35,Sprint!$H$4:$H$35),LOOKUP(F109,Sprint!$S$4:$S$35,Sprint!$H$4:$H$35)))))</f>
        <v/>
      </c>
      <c r="H109" s="29" t="str">
        <f>IF('Rangliste Rohdaten'!H109="","",'Rangliste Rohdaten'!H109)</f>
        <v/>
      </c>
      <c r="I109" s="61" t="str">
        <f>IF(H109="","",IF($E109="K",IF($D109=1,LOOKUP(H109,Springen!$E$4:$E$35,Springen!$A$4:$A$35),IF($D109=2,LOOKUP(H109,Springen!$F$4:$F$35,Springen!$A$4:$A$35),LOOKUP(H109,Springen!$G$4:$G$35,Springen!$A$4:$A$35))),IF($D109=1,LOOKUP(H109,Springen!$B$4:$B$35,Springen!$A$4:$A$35),IF($D109=2,LOOKUP(H109,Springen!$C$4:$C$35,Springen!$A$4:$A$34),LOOKUP(H109,Springen!$D$4:$D$35,Springen!$A$4:$A$35)))))</f>
        <v/>
      </c>
      <c r="J109" s="29" t="str">
        <f>IF('Rangliste Rohdaten'!J109="","",'Rangliste Rohdaten'!J109)</f>
        <v/>
      </c>
      <c r="K109" s="61" t="str">
        <f>IF(J109="","",IF($E109="K",IF($D109=1,LOOKUP(J109,Springen!$M$4:$M$35,Springen!$A$4:$A$35),IF($D109=2,LOOKUP(J109,Springen!$N$4:$N$35,Springen!$A$4:$A$35),LOOKUP(J109,Springen!$O$4:$O$35,Springen!$A$4:$A$35))),IF($D109=1,LOOKUP(J109,Springen!$J$4:$J$35,Springen!$A$4:$A$35),IF($D109=2,LOOKUP(J109,Springen!$K$4:$K$35,Springen!$A$4:$A$34),LOOKUP(J109,Springen!$L$4:$L$35,Springen!$A$4:$A$35)))))</f>
        <v/>
      </c>
      <c r="L109" s="29" t="str">
        <f>IF('Rangliste Rohdaten'!L109="","",'Rangliste Rohdaten'!L109)</f>
        <v/>
      </c>
      <c r="M109" s="61" t="str">
        <f>IF(L109="","",IF($E109="K",IF($D109=1,LOOKUP(L109,Werfen!$E$4:$E$35,Werfen!$A$4:$A$35),IF($D109=2,LOOKUP(L109,Werfen!$F$4:$F$35,Werfen!$A$4:$A$35),LOOKUP(L109,Werfen!$G$4:$G$35,Werfen!$A$4:$A$35))),IF($D109=1,LOOKUP(L109,Werfen!$B$4:$B$35,Werfen!$A$4:$A$35),IF($D109=2,LOOKUP(L109,Werfen!$C$4:$C$35,Werfen!$A$4:$A$34),LOOKUP(L109,Werfen!$D$4:$D$35,Werfen!$A$4:$A$35)))))</f>
        <v/>
      </c>
      <c r="N109" s="29" t="str">
        <f>IF('Rangliste Rohdaten'!N109="","",'Rangliste Rohdaten'!N109)</f>
        <v/>
      </c>
      <c r="O109" s="61" t="str">
        <f>IF(N109="","",IF($E109="K",IF($D109=1,LOOKUP(N109,Werfen!$M$4:$M$35,Werfen!$A$4:$A$35),IF($D109=2,LOOKUP(N109,Werfen!$N$4:$N$35,Werfen!$A$4:$A$35),LOOKUP(N109,Werfen!$O$4:$O$35,Werfen!$A$4:$A$35))),IF($D109=1,LOOKUP(N109,Werfen!$J$4:$J$35,Werfen!$A$4:$A$35),IF($D109=2,LOOKUP(N109,Werfen!$K$4:$K$35,Werfen!$A$4:$A$34),LOOKUP(N109,Werfen!$L$4:$L$35,Werfen!$A$4:$A$35)))))</f>
        <v/>
      </c>
      <c r="P109" s="254" t="str">
        <f>IF('Rangliste Rohdaten'!P109="","",'Rangliste Rohdaten'!P109)</f>
        <v/>
      </c>
      <c r="Q109" s="61" t="str">
        <f>IF(P109="","",IF($E109="K",IF($D109=1,LOOKUP(P109,Ausdauer!$E$4:$E$35,Ausdauer!$A$4:$A$35),IF($D109=2,LOOKUP(P109,Ausdauer!$F$4:$F$35,Ausdauer!$A$4:$A$35),LOOKUP(P109,Ausdauer!$G$4:$G$35,Ausdauer!$A$4:$A$35))),IF($D109=1,LOOKUP(P109,Ausdauer!$B$4:$B$35,Ausdauer!$A$4:$A$35),IF($D109=2,LOOKUP(P109,Ausdauer!$C$4:$C$35,Ausdauer!$A$4:$A$34),LOOKUP(P109,Ausdauer!$D$4:$D$35,Ausdauer!$A$4:$A$35)))))</f>
        <v/>
      </c>
      <c r="R109" s="29" t="str">
        <f>IF('Rangliste Rohdaten'!R109="","",'Rangliste Rohdaten'!R109)</f>
        <v/>
      </c>
      <c r="S109" s="61" t="str">
        <f>IF(R109="","",IF($E109="K",IF($D109=1,LOOKUP(R109,Ausdauer!$M$4:$M$35,Ausdauer!$A$4:$A$35),IF($D109=2,LOOKUP(R109,Ausdauer!$N$4:$N$35,Ausdauer!$A$4:$A$35),LOOKUP(R109,Ausdauer!$O$4:$O$35,Ausdauer!$A$4:$A$35))),IF($D109=1,LOOKUP(R109,Ausdauer!$J$4:$J$35,Ausdauer!$A$4:$A$35),IF($D109=2,LOOKUP(R109,Ausdauer!$K$4:$K$35,Ausdauer!$A$4:$A$34),LOOKUP(R109,Ausdauer!$L$4:$L$35,Ausdauer!$A$4:$A$35)))))</f>
        <v/>
      </c>
      <c r="T109" s="29" t="str">
        <f>IF('Rangliste Rohdaten'!T109="","",'Rangliste Rohdaten'!T109)</f>
        <v/>
      </c>
      <c r="U109" s="61" t="str">
        <f>IF(T109="","",IF($E109="K",IF($D109=1,LOOKUP(T109,Ausdauer!$T$4:$T$35,Ausdauer!$P$4:$P$35),IF($D109=2,LOOKUP(T109,Ausdauer!$U$4:$U$35,Ausdauer!$P$4:$P$35),LOOKUP(T109,Ausdauer!$V$4:$V$35,Ausdauer!$P$4:$P$35))),IF($D109=1,LOOKUP(T109,Ausdauer!$Q$4:$Q$35,Ausdauer!$P$4:$P$35),IF($D109=2,LOOKUP(T109,Ausdauer!$R$4:$R$35,Ausdauer!$P$4:$P$34),LOOKUP(T109,Ausdauer!$S$4:$S$35,Ausdauer!$P$4:$P$35)))))</f>
        <v/>
      </c>
      <c r="V109" s="175" t="e">
        <f>SUM(G109,I109,K109,M109,O109,Q109,S109,U109)/COUNT((G109,I109,K109,M109,O109,Q109,S109,U109))</f>
        <v>#DIV/0!</v>
      </c>
      <c r="W109" s="39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40"/>
    </row>
    <row r="110" spans="1:57" s="41" customFormat="1" ht="15" x14ac:dyDescent="0.2">
      <c r="A110" s="241">
        <f>'Rangliste Rohdaten'!B110</f>
        <v>0</v>
      </c>
      <c r="B110" s="27">
        <f>'Rangliste Rohdaten'!C110</f>
        <v>0</v>
      </c>
      <c r="C110" s="27">
        <f>'Rangliste Rohdaten'!D110</f>
        <v>0</v>
      </c>
      <c r="D110" s="64">
        <f t="shared" si="1"/>
        <v>0</v>
      </c>
      <c r="E110" s="28">
        <f>'Rangliste Rohdaten'!E110</f>
        <v>0</v>
      </c>
      <c r="F110" s="29" t="str">
        <f>IF('Rangliste Rohdaten'!F110="","",'Rangliste Rohdaten'!F110)</f>
        <v/>
      </c>
      <c r="G110" s="61" t="str">
        <f>IF(F110="","",IF($E110="K",IF($D110=1,LOOKUP(F110,Sprint!$T$4:$T$35,Sprint!$H$4:$H$35),IF($D110=2,LOOKUP(F110,Sprint!$U$4:$U$35,Sprint!$H$4:$H$35),LOOKUP(F110,Sprint!$V$4:$V$35,Sprint!$H$4:$H$35))),IF($D110=1,LOOKUP(F110,Sprint!$Q$4:$Q$35,Sprint!$H$4:$H$35),IF($D110=2,LOOKUP(F110,Sprint!$R$4:$R$35,Sprint!$H$4:$H$35),LOOKUP(F110,Sprint!$S$4:$S$35,Sprint!$H$4:$H$35)))))</f>
        <v/>
      </c>
      <c r="H110" s="29" t="str">
        <f>IF('Rangliste Rohdaten'!H110="","",'Rangliste Rohdaten'!H110)</f>
        <v/>
      </c>
      <c r="I110" s="61" t="str">
        <f>IF(H110="","",IF($E110="K",IF($D110=1,LOOKUP(H110,Springen!$E$4:$E$35,Springen!$A$4:$A$35),IF($D110=2,LOOKUP(H110,Springen!$F$4:$F$35,Springen!$A$4:$A$35),LOOKUP(H110,Springen!$G$4:$G$35,Springen!$A$4:$A$35))),IF($D110=1,LOOKUP(H110,Springen!$B$4:$B$35,Springen!$A$4:$A$35),IF($D110=2,LOOKUP(H110,Springen!$C$4:$C$35,Springen!$A$4:$A$34),LOOKUP(H110,Springen!$D$4:$D$35,Springen!$A$4:$A$35)))))</f>
        <v/>
      </c>
      <c r="J110" s="29" t="str">
        <f>IF('Rangliste Rohdaten'!J110="","",'Rangliste Rohdaten'!J110)</f>
        <v/>
      </c>
      <c r="K110" s="61" t="str">
        <f>IF(J110="","",IF($E110="K",IF($D110=1,LOOKUP(J110,Springen!$M$4:$M$35,Springen!$A$4:$A$35),IF($D110=2,LOOKUP(J110,Springen!$N$4:$N$35,Springen!$A$4:$A$35),LOOKUP(J110,Springen!$O$4:$O$35,Springen!$A$4:$A$35))),IF($D110=1,LOOKUP(J110,Springen!$J$4:$J$35,Springen!$A$4:$A$35),IF($D110=2,LOOKUP(J110,Springen!$K$4:$K$35,Springen!$A$4:$A$34),LOOKUP(J110,Springen!$L$4:$L$35,Springen!$A$4:$A$35)))))</f>
        <v/>
      </c>
      <c r="L110" s="29" t="str">
        <f>IF('Rangliste Rohdaten'!L110="","",'Rangliste Rohdaten'!L110)</f>
        <v/>
      </c>
      <c r="M110" s="61" t="str">
        <f>IF(L110="","",IF($E110="K",IF($D110=1,LOOKUP(L110,Werfen!$E$4:$E$35,Werfen!$A$4:$A$35),IF($D110=2,LOOKUP(L110,Werfen!$F$4:$F$35,Werfen!$A$4:$A$35),LOOKUP(L110,Werfen!$G$4:$G$35,Werfen!$A$4:$A$35))),IF($D110=1,LOOKUP(L110,Werfen!$B$4:$B$35,Werfen!$A$4:$A$35),IF($D110=2,LOOKUP(L110,Werfen!$C$4:$C$35,Werfen!$A$4:$A$34),LOOKUP(L110,Werfen!$D$4:$D$35,Werfen!$A$4:$A$35)))))</f>
        <v/>
      </c>
      <c r="N110" s="29" t="str">
        <f>IF('Rangliste Rohdaten'!N110="","",'Rangliste Rohdaten'!N110)</f>
        <v/>
      </c>
      <c r="O110" s="61" t="str">
        <f>IF(N110="","",IF($E110="K",IF($D110=1,LOOKUP(N110,Werfen!$M$4:$M$35,Werfen!$A$4:$A$35),IF($D110=2,LOOKUP(N110,Werfen!$N$4:$N$35,Werfen!$A$4:$A$35),LOOKUP(N110,Werfen!$O$4:$O$35,Werfen!$A$4:$A$35))),IF($D110=1,LOOKUP(N110,Werfen!$J$4:$J$35,Werfen!$A$4:$A$35),IF($D110=2,LOOKUP(N110,Werfen!$K$4:$K$35,Werfen!$A$4:$A$34),LOOKUP(N110,Werfen!$L$4:$L$35,Werfen!$A$4:$A$35)))))</f>
        <v/>
      </c>
      <c r="P110" s="254" t="str">
        <f>IF('Rangliste Rohdaten'!P110="","",'Rangliste Rohdaten'!P110)</f>
        <v/>
      </c>
      <c r="Q110" s="61" t="str">
        <f>IF(P110="","",IF($E110="K",IF($D110=1,LOOKUP(P110,Ausdauer!$E$4:$E$35,Ausdauer!$A$4:$A$35),IF($D110=2,LOOKUP(P110,Ausdauer!$F$4:$F$35,Ausdauer!$A$4:$A$35),LOOKUP(P110,Ausdauer!$G$4:$G$35,Ausdauer!$A$4:$A$35))),IF($D110=1,LOOKUP(P110,Ausdauer!$B$4:$B$35,Ausdauer!$A$4:$A$35),IF($D110=2,LOOKUP(P110,Ausdauer!$C$4:$C$35,Ausdauer!$A$4:$A$34),LOOKUP(P110,Ausdauer!$D$4:$D$35,Ausdauer!$A$4:$A$35)))))</f>
        <v/>
      </c>
      <c r="R110" s="29" t="str">
        <f>IF('Rangliste Rohdaten'!R110="","",'Rangliste Rohdaten'!R110)</f>
        <v/>
      </c>
      <c r="S110" s="61" t="str">
        <f>IF(R110="","",IF($E110="K",IF($D110=1,LOOKUP(R110,Ausdauer!$M$4:$M$35,Ausdauer!$A$4:$A$35),IF($D110=2,LOOKUP(R110,Ausdauer!$N$4:$N$35,Ausdauer!$A$4:$A$35),LOOKUP(R110,Ausdauer!$O$4:$O$35,Ausdauer!$A$4:$A$35))),IF($D110=1,LOOKUP(R110,Ausdauer!$J$4:$J$35,Ausdauer!$A$4:$A$35),IF($D110=2,LOOKUP(R110,Ausdauer!$K$4:$K$35,Ausdauer!$A$4:$A$34),LOOKUP(R110,Ausdauer!$L$4:$L$35,Ausdauer!$A$4:$A$35)))))</f>
        <v/>
      </c>
      <c r="T110" s="29" t="str">
        <f>IF('Rangliste Rohdaten'!T110="","",'Rangliste Rohdaten'!T110)</f>
        <v/>
      </c>
      <c r="U110" s="61" t="str">
        <f>IF(T110="","",IF($E110="K",IF($D110=1,LOOKUP(T110,Ausdauer!$T$4:$T$35,Ausdauer!$P$4:$P$35),IF($D110=2,LOOKUP(T110,Ausdauer!$U$4:$U$35,Ausdauer!$P$4:$P$35),LOOKUP(T110,Ausdauer!$V$4:$V$35,Ausdauer!$P$4:$P$35))),IF($D110=1,LOOKUP(T110,Ausdauer!$Q$4:$Q$35,Ausdauer!$P$4:$P$35),IF($D110=2,LOOKUP(T110,Ausdauer!$R$4:$R$35,Ausdauer!$P$4:$P$34),LOOKUP(T110,Ausdauer!$S$4:$S$35,Ausdauer!$P$4:$P$35)))))</f>
        <v/>
      </c>
      <c r="V110" s="175" t="e">
        <f>SUM(G110,I110,K110,M110,O110,Q110,S110,U110)/COUNT((G110,I110,K110,M110,O110,Q110,S110,U110))</f>
        <v>#DIV/0!</v>
      </c>
      <c r="W110" s="39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40"/>
    </row>
    <row r="111" spans="1:57" s="41" customFormat="1" ht="15" x14ac:dyDescent="0.2">
      <c r="A111" s="241">
        <f>'Rangliste Rohdaten'!B111</f>
        <v>0</v>
      </c>
      <c r="B111" s="27">
        <f>'Rangliste Rohdaten'!C111</f>
        <v>0</v>
      </c>
      <c r="C111" s="27">
        <f>'Rangliste Rohdaten'!D111</f>
        <v>0</v>
      </c>
      <c r="D111" s="64">
        <f t="shared" si="1"/>
        <v>0</v>
      </c>
      <c r="E111" s="28">
        <f>'Rangliste Rohdaten'!E111</f>
        <v>0</v>
      </c>
      <c r="F111" s="29" t="str">
        <f>IF('Rangliste Rohdaten'!F111="","",'Rangliste Rohdaten'!F111)</f>
        <v/>
      </c>
      <c r="G111" s="61" t="str">
        <f>IF(F111="","",IF($E111="K",IF($D111=1,LOOKUP(F111,Sprint!$T$4:$T$35,Sprint!$H$4:$H$35),IF($D111=2,LOOKUP(F111,Sprint!$U$4:$U$35,Sprint!$H$4:$H$35),LOOKUP(F111,Sprint!$V$4:$V$35,Sprint!$H$4:$H$35))),IF($D111=1,LOOKUP(F111,Sprint!$Q$4:$Q$35,Sprint!$H$4:$H$35),IF($D111=2,LOOKUP(F111,Sprint!$R$4:$R$35,Sprint!$H$4:$H$35),LOOKUP(F111,Sprint!$S$4:$S$35,Sprint!$H$4:$H$35)))))</f>
        <v/>
      </c>
      <c r="H111" s="29" t="str">
        <f>IF('Rangliste Rohdaten'!H111="","",'Rangliste Rohdaten'!H111)</f>
        <v/>
      </c>
      <c r="I111" s="61" t="str">
        <f>IF(H111="","",IF($E111="K",IF($D111=1,LOOKUP(H111,Springen!$E$4:$E$35,Springen!$A$4:$A$35),IF($D111=2,LOOKUP(H111,Springen!$F$4:$F$35,Springen!$A$4:$A$35),LOOKUP(H111,Springen!$G$4:$G$35,Springen!$A$4:$A$35))),IF($D111=1,LOOKUP(H111,Springen!$B$4:$B$35,Springen!$A$4:$A$35),IF($D111=2,LOOKUP(H111,Springen!$C$4:$C$35,Springen!$A$4:$A$34),LOOKUP(H111,Springen!$D$4:$D$35,Springen!$A$4:$A$35)))))</f>
        <v/>
      </c>
      <c r="J111" s="29" t="str">
        <f>IF('Rangliste Rohdaten'!J111="","",'Rangliste Rohdaten'!J111)</f>
        <v/>
      </c>
      <c r="K111" s="61" t="str">
        <f>IF(J111="","",IF($E111="K",IF($D111=1,LOOKUP(J111,Springen!$M$4:$M$35,Springen!$A$4:$A$35),IF($D111=2,LOOKUP(J111,Springen!$N$4:$N$35,Springen!$A$4:$A$35),LOOKUP(J111,Springen!$O$4:$O$35,Springen!$A$4:$A$35))),IF($D111=1,LOOKUP(J111,Springen!$J$4:$J$35,Springen!$A$4:$A$35),IF($D111=2,LOOKUP(J111,Springen!$K$4:$K$35,Springen!$A$4:$A$34),LOOKUP(J111,Springen!$L$4:$L$35,Springen!$A$4:$A$35)))))</f>
        <v/>
      </c>
      <c r="L111" s="29" t="str">
        <f>IF('Rangliste Rohdaten'!L111="","",'Rangliste Rohdaten'!L111)</f>
        <v/>
      </c>
      <c r="M111" s="61" t="str">
        <f>IF(L111="","",IF($E111="K",IF($D111=1,LOOKUP(L111,Werfen!$E$4:$E$35,Werfen!$A$4:$A$35),IF($D111=2,LOOKUP(L111,Werfen!$F$4:$F$35,Werfen!$A$4:$A$35),LOOKUP(L111,Werfen!$G$4:$G$35,Werfen!$A$4:$A$35))),IF($D111=1,LOOKUP(L111,Werfen!$B$4:$B$35,Werfen!$A$4:$A$35),IF($D111=2,LOOKUP(L111,Werfen!$C$4:$C$35,Werfen!$A$4:$A$34),LOOKUP(L111,Werfen!$D$4:$D$35,Werfen!$A$4:$A$35)))))</f>
        <v/>
      </c>
      <c r="N111" s="29" t="str">
        <f>IF('Rangliste Rohdaten'!N111="","",'Rangliste Rohdaten'!N111)</f>
        <v/>
      </c>
      <c r="O111" s="61" t="str">
        <f>IF(N111="","",IF($E111="K",IF($D111=1,LOOKUP(N111,Werfen!$M$4:$M$35,Werfen!$A$4:$A$35),IF($D111=2,LOOKUP(N111,Werfen!$N$4:$N$35,Werfen!$A$4:$A$35),LOOKUP(N111,Werfen!$O$4:$O$35,Werfen!$A$4:$A$35))),IF($D111=1,LOOKUP(N111,Werfen!$J$4:$J$35,Werfen!$A$4:$A$35),IF($D111=2,LOOKUP(N111,Werfen!$K$4:$K$35,Werfen!$A$4:$A$34),LOOKUP(N111,Werfen!$L$4:$L$35,Werfen!$A$4:$A$35)))))</f>
        <v/>
      </c>
      <c r="P111" s="254" t="str">
        <f>IF('Rangliste Rohdaten'!P111="","",'Rangliste Rohdaten'!P111)</f>
        <v/>
      </c>
      <c r="Q111" s="61" t="str">
        <f>IF(P111="","",IF($E111="K",IF($D111=1,LOOKUP(P111,Ausdauer!$E$4:$E$35,Ausdauer!$A$4:$A$35),IF($D111=2,LOOKUP(P111,Ausdauer!$F$4:$F$35,Ausdauer!$A$4:$A$35),LOOKUP(P111,Ausdauer!$G$4:$G$35,Ausdauer!$A$4:$A$35))),IF($D111=1,LOOKUP(P111,Ausdauer!$B$4:$B$35,Ausdauer!$A$4:$A$35),IF($D111=2,LOOKUP(P111,Ausdauer!$C$4:$C$35,Ausdauer!$A$4:$A$34),LOOKUP(P111,Ausdauer!$D$4:$D$35,Ausdauer!$A$4:$A$35)))))</f>
        <v/>
      </c>
      <c r="R111" s="29" t="str">
        <f>IF('Rangliste Rohdaten'!R111="","",'Rangliste Rohdaten'!R111)</f>
        <v/>
      </c>
      <c r="S111" s="61" t="str">
        <f>IF(R111="","",IF($E111="K",IF($D111=1,LOOKUP(R111,Ausdauer!$M$4:$M$35,Ausdauer!$A$4:$A$35),IF($D111=2,LOOKUP(R111,Ausdauer!$N$4:$N$35,Ausdauer!$A$4:$A$35),LOOKUP(R111,Ausdauer!$O$4:$O$35,Ausdauer!$A$4:$A$35))),IF($D111=1,LOOKUP(R111,Ausdauer!$J$4:$J$35,Ausdauer!$A$4:$A$35),IF($D111=2,LOOKUP(R111,Ausdauer!$K$4:$K$35,Ausdauer!$A$4:$A$34),LOOKUP(R111,Ausdauer!$L$4:$L$35,Ausdauer!$A$4:$A$35)))))</f>
        <v/>
      </c>
      <c r="T111" s="29" t="str">
        <f>IF('Rangliste Rohdaten'!T111="","",'Rangliste Rohdaten'!T111)</f>
        <v/>
      </c>
      <c r="U111" s="61" t="str">
        <f>IF(T111="","",IF($E111="K",IF($D111=1,LOOKUP(T111,Ausdauer!$T$4:$T$35,Ausdauer!$P$4:$P$35),IF($D111=2,LOOKUP(T111,Ausdauer!$U$4:$U$35,Ausdauer!$P$4:$P$35),LOOKUP(T111,Ausdauer!$V$4:$V$35,Ausdauer!$P$4:$P$35))),IF($D111=1,LOOKUP(T111,Ausdauer!$Q$4:$Q$35,Ausdauer!$P$4:$P$35),IF($D111=2,LOOKUP(T111,Ausdauer!$R$4:$R$35,Ausdauer!$P$4:$P$34),LOOKUP(T111,Ausdauer!$S$4:$S$35,Ausdauer!$P$4:$P$35)))))</f>
        <v/>
      </c>
      <c r="V111" s="175" t="e">
        <f>SUM(G111,I111,K111,M111,O111,Q111,S111,U111)/COUNT((G111,I111,K111,M111,O111,Q111,S111,U111))</f>
        <v>#DIV/0!</v>
      </c>
      <c r="W111" s="39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40"/>
    </row>
    <row r="112" spans="1:57" s="41" customFormat="1" ht="15" x14ac:dyDescent="0.2">
      <c r="A112" s="241">
        <f>'Rangliste Rohdaten'!B112</f>
        <v>0</v>
      </c>
      <c r="B112" s="27">
        <f>'Rangliste Rohdaten'!C112</f>
        <v>0</v>
      </c>
      <c r="C112" s="27">
        <f>'Rangliste Rohdaten'!D112</f>
        <v>0</v>
      </c>
      <c r="D112" s="64">
        <f t="shared" si="1"/>
        <v>0</v>
      </c>
      <c r="E112" s="28">
        <f>'Rangliste Rohdaten'!E112</f>
        <v>0</v>
      </c>
      <c r="F112" s="29" t="str">
        <f>IF('Rangliste Rohdaten'!F112="","",'Rangliste Rohdaten'!F112)</f>
        <v/>
      </c>
      <c r="G112" s="61" t="str">
        <f>IF(F112="","",IF($E112="K",IF($D112=1,LOOKUP(F112,Sprint!$T$4:$T$35,Sprint!$H$4:$H$35),IF($D112=2,LOOKUP(F112,Sprint!$U$4:$U$35,Sprint!$H$4:$H$35),LOOKUP(F112,Sprint!$V$4:$V$35,Sprint!$H$4:$H$35))),IF($D112=1,LOOKUP(F112,Sprint!$Q$4:$Q$35,Sprint!$H$4:$H$35),IF($D112=2,LOOKUP(F112,Sprint!$R$4:$R$35,Sprint!$H$4:$H$35),LOOKUP(F112,Sprint!$S$4:$S$35,Sprint!$H$4:$H$35)))))</f>
        <v/>
      </c>
      <c r="H112" s="29" t="str">
        <f>IF('Rangliste Rohdaten'!H112="","",'Rangliste Rohdaten'!H112)</f>
        <v/>
      </c>
      <c r="I112" s="61" t="str">
        <f>IF(H112="","",IF($E112="K",IF($D112=1,LOOKUP(H112,Springen!$E$4:$E$35,Springen!$A$4:$A$35),IF($D112=2,LOOKUP(H112,Springen!$F$4:$F$35,Springen!$A$4:$A$35),LOOKUP(H112,Springen!$G$4:$G$35,Springen!$A$4:$A$35))),IF($D112=1,LOOKUP(H112,Springen!$B$4:$B$35,Springen!$A$4:$A$35),IF($D112=2,LOOKUP(H112,Springen!$C$4:$C$35,Springen!$A$4:$A$34),LOOKUP(H112,Springen!$D$4:$D$35,Springen!$A$4:$A$35)))))</f>
        <v/>
      </c>
      <c r="J112" s="29" t="str">
        <f>IF('Rangliste Rohdaten'!J112="","",'Rangliste Rohdaten'!J112)</f>
        <v/>
      </c>
      <c r="K112" s="61" t="str">
        <f>IF(J112="","",IF($E112="K",IF($D112=1,LOOKUP(J112,Springen!$M$4:$M$35,Springen!$A$4:$A$35),IF($D112=2,LOOKUP(J112,Springen!$N$4:$N$35,Springen!$A$4:$A$35),LOOKUP(J112,Springen!$O$4:$O$35,Springen!$A$4:$A$35))),IF($D112=1,LOOKUP(J112,Springen!$J$4:$J$35,Springen!$A$4:$A$35),IF($D112=2,LOOKUP(J112,Springen!$K$4:$K$35,Springen!$A$4:$A$34),LOOKUP(J112,Springen!$L$4:$L$35,Springen!$A$4:$A$35)))))</f>
        <v/>
      </c>
      <c r="L112" s="29" t="str">
        <f>IF('Rangliste Rohdaten'!L112="","",'Rangliste Rohdaten'!L112)</f>
        <v/>
      </c>
      <c r="M112" s="61" t="str">
        <f>IF(L112="","",IF($E112="K",IF($D112=1,LOOKUP(L112,Werfen!$E$4:$E$35,Werfen!$A$4:$A$35),IF($D112=2,LOOKUP(L112,Werfen!$F$4:$F$35,Werfen!$A$4:$A$35),LOOKUP(L112,Werfen!$G$4:$G$35,Werfen!$A$4:$A$35))),IF($D112=1,LOOKUP(L112,Werfen!$B$4:$B$35,Werfen!$A$4:$A$35),IF($D112=2,LOOKUP(L112,Werfen!$C$4:$C$35,Werfen!$A$4:$A$34),LOOKUP(L112,Werfen!$D$4:$D$35,Werfen!$A$4:$A$35)))))</f>
        <v/>
      </c>
      <c r="N112" s="29" t="str">
        <f>IF('Rangliste Rohdaten'!N112="","",'Rangliste Rohdaten'!N112)</f>
        <v/>
      </c>
      <c r="O112" s="61" t="str">
        <f>IF(N112="","",IF($E112="K",IF($D112=1,LOOKUP(N112,Werfen!$M$4:$M$35,Werfen!$A$4:$A$35),IF($D112=2,LOOKUP(N112,Werfen!$N$4:$N$35,Werfen!$A$4:$A$35),LOOKUP(N112,Werfen!$O$4:$O$35,Werfen!$A$4:$A$35))),IF($D112=1,LOOKUP(N112,Werfen!$J$4:$J$35,Werfen!$A$4:$A$35),IF($D112=2,LOOKUP(N112,Werfen!$K$4:$K$35,Werfen!$A$4:$A$34),LOOKUP(N112,Werfen!$L$4:$L$35,Werfen!$A$4:$A$35)))))</f>
        <v/>
      </c>
      <c r="P112" s="254" t="str">
        <f>IF('Rangliste Rohdaten'!P112="","",'Rangliste Rohdaten'!P112)</f>
        <v/>
      </c>
      <c r="Q112" s="61" t="str">
        <f>IF(P112="","",IF($E112="K",IF($D112=1,LOOKUP(P112,Ausdauer!$E$4:$E$35,Ausdauer!$A$4:$A$35),IF($D112=2,LOOKUP(P112,Ausdauer!$F$4:$F$35,Ausdauer!$A$4:$A$35),LOOKUP(P112,Ausdauer!$G$4:$G$35,Ausdauer!$A$4:$A$35))),IF($D112=1,LOOKUP(P112,Ausdauer!$B$4:$B$35,Ausdauer!$A$4:$A$35),IF($D112=2,LOOKUP(P112,Ausdauer!$C$4:$C$35,Ausdauer!$A$4:$A$34),LOOKUP(P112,Ausdauer!$D$4:$D$35,Ausdauer!$A$4:$A$35)))))</f>
        <v/>
      </c>
      <c r="R112" s="29" t="str">
        <f>IF('Rangliste Rohdaten'!R112="","",'Rangliste Rohdaten'!R112)</f>
        <v/>
      </c>
      <c r="S112" s="61" t="str">
        <f>IF(R112="","",IF($E112="K",IF($D112=1,LOOKUP(R112,Ausdauer!$M$4:$M$35,Ausdauer!$A$4:$A$35),IF($D112=2,LOOKUP(R112,Ausdauer!$N$4:$N$35,Ausdauer!$A$4:$A$35),LOOKUP(R112,Ausdauer!$O$4:$O$35,Ausdauer!$A$4:$A$35))),IF($D112=1,LOOKUP(R112,Ausdauer!$J$4:$J$35,Ausdauer!$A$4:$A$35),IF($D112=2,LOOKUP(R112,Ausdauer!$K$4:$K$35,Ausdauer!$A$4:$A$34),LOOKUP(R112,Ausdauer!$L$4:$L$35,Ausdauer!$A$4:$A$35)))))</f>
        <v/>
      </c>
      <c r="T112" s="29" t="str">
        <f>IF('Rangliste Rohdaten'!T112="","",'Rangliste Rohdaten'!T112)</f>
        <v/>
      </c>
      <c r="U112" s="61" t="str">
        <f>IF(T112="","",IF($E112="K",IF($D112=1,LOOKUP(T112,Ausdauer!$T$4:$T$35,Ausdauer!$P$4:$P$35),IF($D112=2,LOOKUP(T112,Ausdauer!$U$4:$U$35,Ausdauer!$P$4:$P$35),LOOKUP(T112,Ausdauer!$V$4:$V$35,Ausdauer!$P$4:$P$35))),IF($D112=1,LOOKUP(T112,Ausdauer!$Q$4:$Q$35,Ausdauer!$P$4:$P$35),IF($D112=2,LOOKUP(T112,Ausdauer!$R$4:$R$35,Ausdauer!$P$4:$P$34),LOOKUP(T112,Ausdauer!$S$4:$S$35,Ausdauer!$P$4:$P$35)))))</f>
        <v/>
      </c>
      <c r="V112" s="175" t="e">
        <f>SUM(G112,I112,K112,M112,O112,Q112,S112,U112)/COUNT((G112,I112,K112,M112,O112,Q112,S112,U112))</f>
        <v>#DIV/0!</v>
      </c>
      <c r="W112" s="46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40"/>
    </row>
    <row r="113" spans="1:58" ht="14.25" x14ac:dyDescent="0.2">
      <c r="A113" s="241">
        <f>'Rangliste Rohdaten'!B113</f>
        <v>0</v>
      </c>
      <c r="B113" s="27">
        <f>'Rangliste Rohdaten'!C113</f>
        <v>0</v>
      </c>
      <c r="C113" s="27">
        <f>'Rangliste Rohdaten'!D113</f>
        <v>0</v>
      </c>
      <c r="D113" s="64">
        <f t="shared" si="1"/>
        <v>0</v>
      </c>
      <c r="E113" s="28">
        <f>'Rangliste Rohdaten'!E113</f>
        <v>0</v>
      </c>
      <c r="F113" s="29" t="str">
        <f>IF('Rangliste Rohdaten'!F113="","",'Rangliste Rohdaten'!F113)</f>
        <v/>
      </c>
      <c r="G113" s="61" t="str">
        <f>IF(F113="","",IF($E113="K",IF($D113=1,LOOKUP(F113,Sprint!$T$4:$T$35,Sprint!$H$4:$H$35),IF($D113=2,LOOKUP(F113,Sprint!$U$4:$U$35,Sprint!$H$4:$H$35),LOOKUP(F113,Sprint!$V$4:$V$35,Sprint!$H$4:$H$35))),IF($D113=1,LOOKUP(F113,Sprint!$Q$4:$Q$35,Sprint!$H$4:$H$35),IF($D113=2,LOOKUP(F113,Sprint!$R$4:$R$35,Sprint!$H$4:$H$35),LOOKUP(F113,Sprint!$S$4:$S$35,Sprint!$H$4:$H$35)))))</f>
        <v/>
      </c>
      <c r="H113" s="29" t="str">
        <f>IF('Rangliste Rohdaten'!H113="","",'Rangliste Rohdaten'!H113)</f>
        <v/>
      </c>
      <c r="I113" s="61" t="str">
        <f>IF(H113="","",IF($E113="K",IF($D113=1,LOOKUP(H113,Springen!$E$4:$E$35,Springen!$A$4:$A$35),IF($D113=2,LOOKUP(H113,Springen!$F$4:$F$35,Springen!$A$4:$A$35),LOOKUP(H113,Springen!$G$4:$G$35,Springen!$A$4:$A$35))),IF($D113=1,LOOKUP(H113,Springen!$B$4:$B$35,Springen!$A$4:$A$35),IF($D113=2,LOOKUP(H113,Springen!$C$4:$C$35,Springen!$A$4:$A$34),LOOKUP(H113,Springen!$D$4:$D$35,Springen!$A$4:$A$35)))))</f>
        <v/>
      </c>
      <c r="J113" s="29" t="str">
        <f>IF('Rangliste Rohdaten'!J113="","",'Rangliste Rohdaten'!J113)</f>
        <v/>
      </c>
      <c r="K113" s="61" t="str">
        <f>IF(J113="","",IF($E113="K",IF($D113=1,LOOKUP(J113,Springen!$M$4:$M$35,Springen!$A$4:$A$35),IF($D113=2,LOOKUP(J113,Springen!$N$4:$N$35,Springen!$A$4:$A$35),LOOKUP(J113,Springen!$O$4:$O$35,Springen!$A$4:$A$35))),IF($D113=1,LOOKUP(J113,Springen!$J$4:$J$35,Springen!$A$4:$A$35),IF($D113=2,LOOKUP(J113,Springen!$K$4:$K$35,Springen!$A$4:$A$34),LOOKUP(J113,Springen!$L$4:$L$35,Springen!$A$4:$A$35)))))</f>
        <v/>
      </c>
      <c r="L113" s="29" t="str">
        <f>IF('Rangliste Rohdaten'!L113="","",'Rangliste Rohdaten'!L113)</f>
        <v/>
      </c>
      <c r="M113" s="61" t="str">
        <f>IF(L113="","",IF($E113="K",IF($D113=1,LOOKUP(L113,Werfen!$E$4:$E$35,Werfen!$A$4:$A$35),IF($D113=2,LOOKUP(L113,Werfen!$F$4:$F$35,Werfen!$A$4:$A$35),LOOKUP(L113,Werfen!$G$4:$G$35,Werfen!$A$4:$A$35))),IF($D113=1,LOOKUP(L113,Werfen!$B$4:$B$35,Werfen!$A$4:$A$35),IF($D113=2,LOOKUP(L113,Werfen!$C$4:$C$35,Werfen!$A$4:$A$34),LOOKUP(L113,Werfen!$D$4:$D$35,Werfen!$A$4:$A$35)))))</f>
        <v/>
      </c>
      <c r="N113" s="29" t="str">
        <f>IF('Rangliste Rohdaten'!N113="","",'Rangliste Rohdaten'!N113)</f>
        <v/>
      </c>
      <c r="O113" s="61" t="str">
        <f>IF(N113="","",IF($E113="K",IF($D113=1,LOOKUP(N113,Werfen!$M$4:$M$35,Werfen!$A$4:$A$35),IF($D113=2,LOOKUP(N113,Werfen!$N$4:$N$35,Werfen!$A$4:$A$35),LOOKUP(N113,Werfen!$O$4:$O$35,Werfen!$A$4:$A$35))),IF($D113=1,LOOKUP(N113,Werfen!$J$4:$J$35,Werfen!$A$4:$A$35),IF($D113=2,LOOKUP(N113,Werfen!$K$4:$K$35,Werfen!$A$4:$A$34),LOOKUP(N113,Werfen!$L$4:$L$35,Werfen!$A$4:$A$35)))))</f>
        <v/>
      </c>
      <c r="P113" s="254" t="str">
        <f>IF('Rangliste Rohdaten'!P113="","",'Rangliste Rohdaten'!P113)</f>
        <v/>
      </c>
      <c r="Q113" s="61" t="str">
        <f>IF(P113="","",IF($E113="K",IF($D113=1,LOOKUP(P113,Ausdauer!$E$4:$E$35,Ausdauer!$A$4:$A$35),IF($D113=2,LOOKUP(P113,Ausdauer!$F$4:$F$35,Ausdauer!$A$4:$A$35),LOOKUP(P113,Ausdauer!$G$4:$G$35,Ausdauer!$A$4:$A$35))),IF($D113=1,LOOKUP(P113,Ausdauer!$B$4:$B$35,Ausdauer!$A$4:$A$35),IF($D113=2,LOOKUP(P113,Ausdauer!$C$4:$C$35,Ausdauer!$A$4:$A$34),LOOKUP(P113,Ausdauer!$D$4:$D$35,Ausdauer!$A$4:$A$35)))))</f>
        <v/>
      </c>
      <c r="R113" s="29" t="str">
        <f>IF('Rangliste Rohdaten'!R113="","",'Rangliste Rohdaten'!R113)</f>
        <v/>
      </c>
      <c r="S113" s="61" t="str">
        <f>IF(R113="","",IF($E113="K",IF($D113=1,LOOKUP(R113,Ausdauer!$M$4:$M$35,Ausdauer!$A$4:$A$35),IF($D113=2,LOOKUP(R113,Ausdauer!$N$4:$N$35,Ausdauer!$A$4:$A$35),LOOKUP(R113,Ausdauer!$O$4:$O$35,Ausdauer!$A$4:$A$35))),IF($D113=1,LOOKUP(R113,Ausdauer!$J$4:$J$35,Ausdauer!$A$4:$A$35),IF($D113=2,LOOKUP(R113,Ausdauer!$K$4:$K$35,Ausdauer!$A$4:$A$34),LOOKUP(R113,Ausdauer!$L$4:$L$35,Ausdauer!$A$4:$A$35)))))</f>
        <v/>
      </c>
      <c r="T113" s="29" t="str">
        <f>IF('Rangliste Rohdaten'!T113="","",'Rangliste Rohdaten'!T113)</f>
        <v/>
      </c>
      <c r="U113" s="61" t="str">
        <f>IF(T113="","",IF($E113="K",IF($D113=1,LOOKUP(T113,Ausdauer!$T$4:$T$35,Ausdauer!$P$4:$P$35),IF($D113=2,LOOKUP(T113,Ausdauer!$U$4:$U$35,Ausdauer!$P$4:$P$35),LOOKUP(T113,Ausdauer!$V$4:$V$35,Ausdauer!$P$4:$P$35))),IF($D113=1,LOOKUP(T113,Ausdauer!$Q$4:$Q$35,Ausdauer!$P$4:$P$35),IF($D113=2,LOOKUP(T113,Ausdauer!$R$4:$R$35,Ausdauer!$P$4:$P$34),LOOKUP(T113,Ausdauer!$S$4:$S$35,Ausdauer!$P$4:$P$35)))))</f>
        <v/>
      </c>
      <c r="V113" s="175" t="e">
        <f>SUM(G113,I113,K113,M113,O113,Q113,S113,U113)/COUNT((G113,I113,K113,M113,O113,Q113,S113,U113))</f>
        <v>#DIV/0!</v>
      </c>
      <c r="W113" s="46"/>
      <c r="BE113" s="14"/>
      <c r="BF113" s="16"/>
    </row>
    <row r="114" spans="1:58" ht="14.25" x14ac:dyDescent="0.2">
      <c r="A114" s="241">
        <f>'Rangliste Rohdaten'!B114</f>
        <v>0</v>
      </c>
      <c r="B114" s="27">
        <f>'Rangliste Rohdaten'!C114</f>
        <v>0</v>
      </c>
      <c r="C114" s="27">
        <f>'Rangliste Rohdaten'!D114</f>
        <v>0</v>
      </c>
      <c r="D114" s="64">
        <f t="shared" si="1"/>
        <v>0</v>
      </c>
      <c r="E114" s="28">
        <f>'Rangliste Rohdaten'!E114</f>
        <v>0</v>
      </c>
      <c r="F114" s="29" t="str">
        <f>IF('Rangliste Rohdaten'!F114="","",'Rangliste Rohdaten'!F114)</f>
        <v/>
      </c>
      <c r="G114" s="61" t="str">
        <f>IF(F114="","",IF($E114="K",IF($D114=1,LOOKUP(F114,Sprint!$T$4:$T$35,Sprint!$H$4:$H$35),IF($D114=2,LOOKUP(F114,Sprint!$U$4:$U$35,Sprint!$H$4:$H$35),LOOKUP(F114,Sprint!$V$4:$V$35,Sprint!$H$4:$H$35))),IF($D114=1,LOOKUP(F114,Sprint!$Q$4:$Q$35,Sprint!$H$4:$H$35),IF($D114=2,LOOKUP(F114,Sprint!$R$4:$R$35,Sprint!$H$4:$H$35),LOOKUP(F114,Sprint!$S$4:$S$35,Sprint!$H$4:$H$35)))))</f>
        <v/>
      </c>
      <c r="H114" s="29" t="str">
        <f>IF('Rangliste Rohdaten'!H114="","",'Rangliste Rohdaten'!H114)</f>
        <v/>
      </c>
      <c r="I114" s="61" t="str">
        <f>IF(H114="","",IF($E114="K",IF($D114=1,LOOKUP(H114,Springen!$E$4:$E$35,Springen!$A$4:$A$35),IF($D114=2,LOOKUP(H114,Springen!$F$4:$F$35,Springen!$A$4:$A$35),LOOKUP(H114,Springen!$G$4:$G$35,Springen!$A$4:$A$35))),IF($D114=1,LOOKUP(H114,Springen!$B$4:$B$35,Springen!$A$4:$A$35),IF($D114=2,LOOKUP(H114,Springen!$C$4:$C$35,Springen!$A$4:$A$34),LOOKUP(H114,Springen!$D$4:$D$35,Springen!$A$4:$A$35)))))</f>
        <v/>
      </c>
      <c r="J114" s="29" t="str">
        <f>IF('Rangliste Rohdaten'!J114="","",'Rangliste Rohdaten'!J114)</f>
        <v/>
      </c>
      <c r="K114" s="61" t="str">
        <f>IF(J114="","",IF($E114="K",IF($D114=1,LOOKUP(J114,Springen!$M$4:$M$35,Springen!$A$4:$A$35),IF($D114=2,LOOKUP(J114,Springen!$N$4:$N$35,Springen!$A$4:$A$35),LOOKUP(J114,Springen!$O$4:$O$35,Springen!$A$4:$A$35))),IF($D114=1,LOOKUP(J114,Springen!$J$4:$J$35,Springen!$A$4:$A$35),IF($D114=2,LOOKUP(J114,Springen!$K$4:$K$35,Springen!$A$4:$A$34),LOOKUP(J114,Springen!$L$4:$L$35,Springen!$A$4:$A$35)))))</f>
        <v/>
      </c>
      <c r="L114" s="29" t="str">
        <f>IF('Rangliste Rohdaten'!L114="","",'Rangliste Rohdaten'!L114)</f>
        <v/>
      </c>
      <c r="M114" s="61" t="str">
        <f>IF(L114="","",IF($E114="K",IF($D114=1,LOOKUP(L114,Werfen!$E$4:$E$35,Werfen!$A$4:$A$35),IF($D114=2,LOOKUP(L114,Werfen!$F$4:$F$35,Werfen!$A$4:$A$35),LOOKUP(L114,Werfen!$G$4:$G$35,Werfen!$A$4:$A$35))),IF($D114=1,LOOKUP(L114,Werfen!$B$4:$B$35,Werfen!$A$4:$A$35),IF($D114=2,LOOKUP(L114,Werfen!$C$4:$C$35,Werfen!$A$4:$A$34),LOOKUP(L114,Werfen!$D$4:$D$35,Werfen!$A$4:$A$35)))))</f>
        <v/>
      </c>
      <c r="N114" s="29" t="str">
        <f>IF('Rangliste Rohdaten'!N114="","",'Rangliste Rohdaten'!N114)</f>
        <v/>
      </c>
      <c r="O114" s="61" t="str">
        <f>IF(N114="","",IF($E114="K",IF($D114=1,LOOKUP(N114,Werfen!$M$4:$M$35,Werfen!$A$4:$A$35),IF($D114=2,LOOKUP(N114,Werfen!$N$4:$N$35,Werfen!$A$4:$A$35),LOOKUP(N114,Werfen!$O$4:$O$35,Werfen!$A$4:$A$35))),IF($D114=1,LOOKUP(N114,Werfen!$J$4:$J$35,Werfen!$A$4:$A$35),IF($D114=2,LOOKUP(N114,Werfen!$K$4:$K$35,Werfen!$A$4:$A$34),LOOKUP(N114,Werfen!$L$4:$L$35,Werfen!$A$4:$A$35)))))</f>
        <v/>
      </c>
      <c r="P114" s="254" t="str">
        <f>IF('Rangliste Rohdaten'!P114="","",'Rangliste Rohdaten'!P114)</f>
        <v/>
      </c>
      <c r="Q114" s="61" t="str">
        <f>IF(P114="","",IF($E114="K",IF($D114=1,LOOKUP(P114,Ausdauer!$E$4:$E$35,Ausdauer!$A$4:$A$35),IF($D114=2,LOOKUP(P114,Ausdauer!$F$4:$F$35,Ausdauer!$A$4:$A$35),LOOKUP(P114,Ausdauer!$G$4:$G$35,Ausdauer!$A$4:$A$35))),IF($D114=1,LOOKUP(P114,Ausdauer!$B$4:$B$35,Ausdauer!$A$4:$A$35),IF($D114=2,LOOKUP(P114,Ausdauer!$C$4:$C$35,Ausdauer!$A$4:$A$34),LOOKUP(P114,Ausdauer!$D$4:$D$35,Ausdauer!$A$4:$A$35)))))</f>
        <v/>
      </c>
      <c r="R114" s="29" t="str">
        <f>IF('Rangliste Rohdaten'!R114="","",'Rangliste Rohdaten'!R114)</f>
        <v/>
      </c>
      <c r="S114" s="61" t="str">
        <f>IF(R114="","",IF($E114="K",IF($D114=1,LOOKUP(R114,Ausdauer!$M$4:$M$35,Ausdauer!$A$4:$A$35),IF($D114=2,LOOKUP(R114,Ausdauer!$N$4:$N$35,Ausdauer!$A$4:$A$35),LOOKUP(R114,Ausdauer!$O$4:$O$35,Ausdauer!$A$4:$A$35))),IF($D114=1,LOOKUP(R114,Ausdauer!$J$4:$J$35,Ausdauer!$A$4:$A$35),IF($D114=2,LOOKUP(R114,Ausdauer!$K$4:$K$35,Ausdauer!$A$4:$A$34),LOOKUP(R114,Ausdauer!$L$4:$L$35,Ausdauer!$A$4:$A$35)))))</f>
        <v/>
      </c>
      <c r="T114" s="29" t="str">
        <f>IF('Rangliste Rohdaten'!T114="","",'Rangliste Rohdaten'!T114)</f>
        <v/>
      </c>
      <c r="U114" s="61" t="str">
        <f>IF(T114="","",IF($E114="K",IF($D114=1,LOOKUP(T114,Ausdauer!$T$4:$T$35,Ausdauer!$P$4:$P$35),IF($D114=2,LOOKUP(T114,Ausdauer!$U$4:$U$35,Ausdauer!$P$4:$P$35),LOOKUP(T114,Ausdauer!$V$4:$V$35,Ausdauer!$P$4:$P$35))),IF($D114=1,LOOKUP(T114,Ausdauer!$Q$4:$Q$35,Ausdauer!$P$4:$P$35),IF($D114=2,LOOKUP(T114,Ausdauer!$R$4:$R$35,Ausdauer!$P$4:$P$34),LOOKUP(T114,Ausdauer!$S$4:$S$35,Ausdauer!$P$4:$P$35)))))</f>
        <v/>
      </c>
      <c r="V114" s="175" t="e">
        <f>SUM(G114,I114,K114,M114,O114,Q114,S114,U114)/COUNT((G114,I114,K114,M114,O114,Q114,S114,U114))</f>
        <v>#DIV/0!</v>
      </c>
      <c r="W114" s="46"/>
      <c r="BE114" s="14"/>
      <c r="BF114" s="16"/>
    </row>
    <row r="115" spans="1:58" ht="14.25" x14ac:dyDescent="0.2">
      <c r="A115" s="241">
        <f>'Rangliste Rohdaten'!B115</f>
        <v>0</v>
      </c>
      <c r="B115" s="27">
        <f>'Rangliste Rohdaten'!C115</f>
        <v>0</v>
      </c>
      <c r="C115" s="27">
        <f>'Rangliste Rohdaten'!D115</f>
        <v>0</v>
      </c>
      <c r="D115" s="64">
        <f t="shared" si="1"/>
        <v>0</v>
      </c>
      <c r="E115" s="28">
        <f>'Rangliste Rohdaten'!E115</f>
        <v>0</v>
      </c>
      <c r="F115" s="29" t="str">
        <f>IF('Rangliste Rohdaten'!F115="","",'Rangliste Rohdaten'!F115)</f>
        <v/>
      </c>
      <c r="G115" s="61" t="str">
        <f>IF(F115="","",IF($E115="K",IF($D115=1,LOOKUP(F115,Sprint!$T$4:$T$35,Sprint!$H$4:$H$35),IF($D115=2,LOOKUP(F115,Sprint!$U$4:$U$35,Sprint!$H$4:$H$35),LOOKUP(F115,Sprint!$V$4:$V$35,Sprint!$H$4:$H$35))),IF($D115=1,LOOKUP(F115,Sprint!$Q$4:$Q$35,Sprint!$H$4:$H$35),IF($D115=2,LOOKUP(F115,Sprint!$R$4:$R$35,Sprint!$H$4:$H$35),LOOKUP(F115,Sprint!$S$4:$S$35,Sprint!$H$4:$H$35)))))</f>
        <v/>
      </c>
      <c r="H115" s="29" t="str">
        <f>IF('Rangliste Rohdaten'!H115="","",'Rangliste Rohdaten'!H115)</f>
        <v/>
      </c>
      <c r="I115" s="61" t="str">
        <f>IF(H115="","",IF($E115="K",IF($D115=1,LOOKUP(H115,Springen!$E$4:$E$35,Springen!$A$4:$A$35),IF($D115=2,LOOKUP(H115,Springen!$F$4:$F$35,Springen!$A$4:$A$35),LOOKUP(H115,Springen!$G$4:$G$35,Springen!$A$4:$A$35))),IF($D115=1,LOOKUP(H115,Springen!$B$4:$B$35,Springen!$A$4:$A$35),IF($D115=2,LOOKUP(H115,Springen!$C$4:$C$35,Springen!$A$4:$A$34),LOOKUP(H115,Springen!$D$4:$D$35,Springen!$A$4:$A$35)))))</f>
        <v/>
      </c>
      <c r="J115" s="29" t="str">
        <f>IF('Rangliste Rohdaten'!J115="","",'Rangliste Rohdaten'!J115)</f>
        <v/>
      </c>
      <c r="K115" s="61" t="str">
        <f>IF(J115="","",IF($E115="K",IF($D115=1,LOOKUP(J115,Springen!$M$4:$M$35,Springen!$A$4:$A$35),IF($D115=2,LOOKUP(J115,Springen!$N$4:$N$35,Springen!$A$4:$A$35),LOOKUP(J115,Springen!$O$4:$O$35,Springen!$A$4:$A$35))),IF($D115=1,LOOKUP(J115,Springen!$J$4:$J$35,Springen!$A$4:$A$35),IF($D115=2,LOOKUP(J115,Springen!$K$4:$K$35,Springen!$A$4:$A$34),LOOKUP(J115,Springen!$L$4:$L$35,Springen!$A$4:$A$35)))))</f>
        <v/>
      </c>
      <c r="L115" s="29" t="str">
        <f>IF('Rangliste Rohdaten'!L115="","",'Rangliste Rohdaten'!L115)</f>
        <v/>
      </c>
      <c r="M115" s="61" t="str">
        <f>IF(L115="","",IF($E115="K",IF($D115=1,LOOKUP(L115,Werfen!$E$4:$E$35,Werfen!$A$4:$A$35),IF($D115=2,LOOKUP(L115,Werfen!$F$4:$F$35,Werfen!$A$4:$A$35),LOOKUP(L115,Werfen!$G$4:$G$35,Werfen!$A$4:$A$35))),IF($D115=1,LOOKUP(L115,Werfen!$B$4:$B$35,Werfen!$A$4:$A$35),IF($D115=2,LOOKUP(L115,Werfen!$C$4:$C$35,Werfen!$A$4:$A$34),LOOKUP(L115,Werfen!$D$4:$D$35,Werfen!$A$4:$A$35)))))</f>
        <v/>
      </c>
      <c r="N115" s="29" t="str">
        <f>IF('Rangliste Rohdaten'!N115="","",'Rangliste Rohdaten'!N115)</f>
        <v/>
      </c>
      <c r="O115" s="61" t="str">
        <f>IF(N115="","",IF($E115="K",IF($D115=1,LOOKUP(N115,Werfen!$M$4:$M$35,Werfen!$A$4:$A$35),IF($D115=2,LOOKUP(N115,Werfen!$N$4:$N$35,Werfen!$A$4:$A$35),LOOKUP(N115,Werfen!$O$4:$O$35,Werfen!$A$4:$A$35))),IF($D115=1,LOOKUP(N115,Werfen!$J$4:$J$35,Werfen!$A$4:$A$35),IF($D115=2,LOOKUP(N115,Werfen!$K$4:$K$35,Werfen!$A$4:$A$34),LOOKUP(N115,Werfen!$L$4:$L$35,Werfen!$A$4:$A$35)))))</f>
        <v/>
      </c>
      <c r="P115" s="254" t="str">
        <f>IF('Rangliste Rohdaten'!P115="","",'Rangliste Rohdaten'!P115)</f>
        <v/>
      </c>
      <c r="Q115" s="61" t="str">
        <f>IF(P115="","",IF($E115="K",IF($D115=1,LOOKUP(P115,Ausdauer!$E$4:$E$35,Ausdauer!$A$4:$A$35),IF($D115=2,LOOKUP(P115,Ausdauer!$F$4:$F$35,Ausdauer!$A$4:$A$35),LOOKUP(P115,Ausdauer!$G$4:$G$35,Ausdauer!$A$4:$A$35))),IF($D115=1,LOOKUP(P115,Ausdauer!$B$4:$B$35,Ausdauer!$A$4:$A$35),IF($D115=2,LOOKUP(P115,Ausdauer!$C$4:$C$35,Ausdauer!$A$4:$A$34),LOOKUP(P115,Ausdauer!$D$4:$D$35,Ausdauer!$A$4:$A$35)))))</f>
        <v/>
      </c>
      <c r="R115" s="29" t="str">
        <f>IF('Rangliste Rohdaten'!R115="","",'Rangliste Rohdaten'!R115)</f>
        <v/>
      </c>
      <c r="S115" s="61" t="str">
        <f>IF(R115="","",IF($E115="K",IF($D115=1,LOOKUP(R115,Ausdauer!$M$4:$M$35,Ausdauer!$A$4:$A$35),IF($D115=2,LOOKUP(R115,Ausdauer!$N$4:$N$35,Ausdauer!$A$4:$A$35),LOOKUP(R115,Ausdauer!$O$4:$O$35,Ausdauer!$A$4:$A$35))),IF($D115=1,LOOKUP(R115,Ausdauer!$J$4:$J$35,Ausdauer!$A$4:$A$35),IF($D115=2,LOOKUP(R115,Ausdauer!$K$4:$K$35,Ausdauer!$A$4:$A$34),LOOKUP(R115,Ausdauer!$L$4:$L$35,Ausdauer!$A$4:$A$35)))))</f>
        <v/>
      </c>
      <c r="T115" s="29" t="str">
        <f>IF('Rangliste Rohdaten'!T115="","",'Rangliste Rohdaten'!T115)</f>
        <v/>
      </c>
      <c r="U115" s="61" t="str">
        <f>IF(T115="","",IF($E115="K",IF($D115=1,LOOKUP(T115,Ausdauer!$T$4:$T$35,Ausdauer!$P$4:$P$35),IF($D115=2,LOOKUP(T115,Ausdauer!$U$4:$U$35,Ausdauer!$P$4:$P$35),LOOKUP(T115,Ausdauer!$V$4:$V$35,Ausdauer!$P$4:$P$35))),IF($D115=1,LOOKUP(T115,Ausdauer!$Q$4:$Q$35,Ausdauer!$P$4:$P$35),IF($D115=2,LOOKUP(T115,Ausdauer!$R$4:$R$35,Ausdauer!$P$4:$P$34),LOOKUP(T115,Ausdauer!$S$4:$S$35,Ausdauer!$P$4:$P$35)))))</f>
        <v/>
      </c>
      <c r="V115" s="175" t="e">
        <f>SUM(G115,I115,K115,M115,O115,Q115,S115,U115)/COUNT((G115,I115,K115,M115,O115,Q115,S115,U115))</f>
        <v>#DIV/0!</v>
      </c>
      <c r="W115" s="46"/>
      <c r="BE115" s="14"/>
      <c r="BF115" s="16"/>
    </row>
    <row r="116" spans="1:58" ht="14.25" x14ac:dyDescent="0.2">
      <c r="A116" s="241">
        <f>'Rangliste Rohdaten'!B116</f>
        <v>0</v>
      </c>
      <c r="B116" s="27">
        <f>'Rangliste Rohdaten'!C116</f>
        <v>0</v>
      </c>
      <c r="C116" s="27">
        <f>'Rangliste Rohdaten'!D116</f>
        <v>0</v>
      </c>
      <c r="D116" s="64">
        <f t="shared" si="1"/>
        <v>0</v>
      </c>
      <c r="E116" s="28">
        <f>'Rangliste Rohdaten'!E116</f>
        <v>0</v>
      </c>
      <c r="F116" s="29" t="str">
        <f>IF('Rangliste Rohdaten'!F116="","",'Rangliste Rohdaten'!F116)</f>
        <v/>
      </c>
      <c r="G116" s="61" t="str">
        <f>IF(F116="","",IF($E116="K",IF($D116=1,LOOKUP(F116,Sprint!$T$4:$T$35,Sprint!$H$4:$H$35),IF($D116=2,LOOKUP(F116,Sprint!$U$4:$U$35,Sprint!$H$4:$H$35),LOOKUP(F116,Sprint!$V$4:$V$35,Sprint!$H$4:$H$35))),IF($D116=1,LOOKUP(F116,Sprint!$Q$4:$Q$35,Sprint!$H$4:$H$35),IF($D116=2,LOOKUP(F116,Sprint!$R$4:$R$35,Sprint!$H$4:$H$35),LOOKUP(F116,Sprint!$S$4:$S$35,Sprint!$H$4:$H$35)))))</f>
        <v/>
      </c>
      <c r="H116" s="29" t="str">
        <f>IF('Rangliste Rohdaten'!H116="","",'Rangliste Rohdaten'!H116)</f>
        <v/>
      </c>
      <c r="I116" s="61" t="str">
        <f>IF(H116="","",IF($E116="K",IF($D116=1,LOOKUP(H116,Springen!$E$4:$E$35,Springen!$A$4:$A$35),IF($D116=2,LOOKUP(H116,Springen!$F$4:$F$35,Springen!$A$4:$A$35),LOOKUP(H116,Springen!$G$4:$G$35,Springen!$A$4:$A$35))),IF($D116=1,LOOKUP(H116,Springen!$B$4:$B$35,Springen!$A$4:$A$35),IF($D116=2,LOOKUP(H116,Springen!$C$4:$C$35,Springen!$A$4:$A$34),LOOKUP(H116,Springen!$D$4:$D$35,Springen!$A$4:$A$35)))))</f>
        <v/>
      </c>
      <c r="J116" s="29" t="str">
        <f>IF('Rangliste Rohdaten'!J116="","",'Rangliste Rohdaten'!J116)</f>
        <v/>
      </c>
      <c r="K116" s="61" t="str">
        <f>IF(J116="","",IF($E116="K",IF($D116=1,LOOKUP(J116,Springen!$M$4:$M$35,Springen!$A$4:$A$35),IF($D116=2,LOOKUP(J116,Springen!$N$4:$N$35,Springen!$A$4:$A$35),LOOKUP(J116,Springen!$O$4:$O$35,Springen!$A$4:$A$35))),IF($D116=1,LOOKUP(J116,Springen!$J$4:$J$35,Springen!$A$4:$A$35),IF($D116=2,LOOKUP(J116,Springen!$K$4:$K$35,Springen!$A$4:$A$34),LOOKUP(J116,Springen!$L$4:$L$35,Springen!$A$4:$A$35)))))</f>
        <v/>
      </c>
      <c r="L116" s="29" t="str">
        <f>IF('Rangliste Rohdaten'!L116="","",'Rangliste Rohdaten'!L116)</f>
        <v/>
      </c>
      <c r="M116" s="61" t="str">
        <f>IF(L116="","",IF($E116="K",IF($D116=1,LOOKUP(L116,Werfen!$E$4:$E$35,Werfen!$A$4:$A$35),IF($D116=2,LOOKUP(L116,Werfen!$F$4:$F$35,Werfen!$A$4:$A$35),LOOKUP(L116,Werfen!$G$4:$G$35,Werfen!$A$4:$A$35))),IF($D116=1,LOOKUP(L116,Werfen!$B$4:$B$35,Werfen!$A$4:$A$35),IF($D116=2,LOOKUP(L116,Werfen!$C$4:$C$35,Werfen!$A$4:$A$34),LOOKUP(L116,Werfen!$D$4:$D$35,Werfen!$A$4:$A$35)))))</f>
        <v/>
      </c>
      <c r="N116" s="29" t="str">
        <f>IF('Rangliste Rohdaten'!N116="","",'Rangliste Rohdaten'!N116)</f>
        <v/>
      </c>
      <c r="O116" s="61" t="str">
        <f>IF(N116="","",IF($E116="K",IF($D116=1,LOOKUP(N116,Werfen!$M$4:$M$35,Werfen!$A$4:$A$35),IF($D116=2,LOOKUP(N116,Werfen!$N$4:$N$35,Werfen!$A$4:$A$35),LOOKUP(N116,Werfen!$O$4:$O$35,Werfen!$A$4:$A$35))),IF($D116=1,LOOKUP(N116,Werfen!$J$4:$J$35,Werfen!$A$4:$A$35),IF($D116=2,LOOKUP(N116,Werfen!$K$4:$K$35,Werfen!$A$4:$A$34),LOOKUP(N116,Werfen!$L$4:$L$35,Werfen!$A$4:$A$35)))))</f>
        <v/>
      </c>
      <c r="P116" s="254" t="str">
        <f>IF('Rangliste Rohdaten'!P116="","",'Rangliste Rohdaten'!P116)</f>
        <v/>
      </c>
      <c r="Q116" s="61" t="str">
        <f>IF(P116="","",IF($E116="K",IF($D116=1,LOOKUP(P116,Ausdauer!$E$4:$E$35,Ausdauer!$A$4:$A$35),IF($D116=2,LOOKUP(P116,Ausdauer!$F$4:$F$35,Ausdauer!$A$4:$A$35),LOOKUP(P116,Ausdauer!$G$4:$G$35,Ausdauer!$A$4:$A$35))),IF($D116=1,LOOKUP(P116,Ausdauer!$B$4:$B$35,Ausdauer!$A$4:$A$35),IF($D116=2,LOOKUP(P116,Ausdauer!$C$4:$C$35,Ausdauer!$A$4:$A$34),LOOKUP(P116,Ausdauer!$D$4:$D$35,Ausdauer!$A$4:$A$35)))))</f>
        <v/>
      </c>
      <c r="R116" s="29" t="str">
        <f>IF('Rangliste Rohdaten'!R116="","",'Rangliste Rohdaten'!R116)</f>
        <v/>
      </c>
      <c r="S116" s="61" t="str">
        <f>IF(R116="","",IF($E116="K",IF($D116=1,LOOKUP(R116,Ausdauer!$M$4:$M$35,Ausdauer!$A$4:$A$35),IF($D116=2,LOOKUP(R116,Ausdauer!$N$4:$N$35,Ausdauer!$A$4:$A$35),LOOKUP(R116,Ausdauer!$O$4:$O$35,Ausdauer!$A$4:$A$35))),IF($D116=1,LOOKUP(R116,Ausdauer!$J$4:$J$35,Ausdauer!$A$4:$A$35),IF($D116=2,LOOKUP(R116,Ausdauer!$K$4:$K$35,Ausdauer!$A$4:$A$34),LOOKUP(R116,Ausdauer!$L$4:$L$35,Ausdauer!$A$4:$A$35)))))</f>
        <v/>
      </c>
      <c r="T116" s="29" t="str">
        <f>IF('Rangliste Rohdaten'!T116="","",'Rangliste Rohdaten'!T116)</f>
        <v/>
      </c>
      <c r="U116" s="61" t="str">
        <f>IF(T116="","",IF($E116="K",IF($D116=1,LOOKUP(T116,Ausdauer!$T$4:$T$35,Ausdauer!$P$4:$P$35),IF($D116=2,LOOKUP(T116,Ausdauer!$U$4:$U$35,Ausdauer!$P$4:$P$35),LOOKUP(T116,Ausdauer!$V$4:$V$35,Ausdauer!$P$4:$P$35))),IF($D116=1,LOOKUP(T116,Ausdauer!$Q$4:$Q$35,Ausdauer!$P$4:$P$35),IF($D116=2,LOOKUP(T116,Ausdauer!$R$4:$R$35,Ausdauer!$P$4:$P$34),LOOKUP(T116,Ausdauer!$S$4:$S$35,Ausdauer!$P$4:$P$35)))))</f>
        <v/>
      </c>
      <c r="V116" s="175" t="e">
        <f>SUM(G116,I116,K116,M116,O116,Q116,S116,U116)/COUNT((G116,I116,K116,M116,O116,Q116,S116,U116))</f>
        <v>#DIV/0!</v>
      </c>
      <c r="W116" s="46"/>
      <c r="BE116" s="14"/>
      <c r="BF116" s="16"/>
    </row>
    <row r="117" spans="1:58" ht="14.25" x14ac:dyDescent="0.2">
      <c r="A117" s="241">
        <f>'Rangliste Rohdaten'!B117</f>
        <v>0</v>
      </c>
      <c r="B117" s="27">
        <f>'Rangliste Rohdaten'!C117</f>
        <v>0</v>
      </c>
      <c r="C117" s="27">
        <f>'Rangliste Rohdaten'!D117</f>
        <v>0</v>
      </c>
      <c r="D117" s="64">
        <f t="shared" si="1"/>
        <v>0</v>
      </c>
      <c r="E117" s="28">
        <f>'Rangliste Rohdaten'!E117</f>
        <v>0</v>
      </c>
      <c r="F117" s="29" t="str">
        <f>IF('Rangliste Rohdaten'!F117="","",'Rangliste Rohdaten'!F117)</f>
        <v/>
      </c>
      <c r="G117" s="61" t="str">
        <f>IF(F117="","",IF($E117="K",IF($D117=1,LOOKUP(F117,Sprint!$T$4:$T$35,Sprint!$H$4:$H$35),IF($D117=2,LOOKUP(F117,Sprint!$U$4:$U$35,Sprint!$H$4:$H$35),LOOKUP(F117,Sprint!$V$4:$V$35,Sprint!$H$4:$H$35))),IF($D117=1,LOOKUP(F117,Sprint!$Q$4:$Q$35,Sprint!$H$4:$H$35),IF($D117=2,LOOKUP(F117,Sprint!$R$4:$R$35,Sprint!$H$4:$H$35),LOOKUP(F117,Sprint!$S$4:$S$35,Sprint!$H$4:$H$35)))))</f>
        <v/>
      </c>
      <c r="H117" s="29" t="str">
        <f>IF('Rangliste Rohdaten'!H117="","",'Rangliste Rohdaten'!H117)</f>
        <v/>
      </c>
      <c r="I117" s="61" t="str">
        <f>IF(H117="","",IF($E117="K",IF($D117=1,LOOKUP(H117,Springen!$E$4:$E$35,Springen!$A$4:$A$35),IF($D117=2,LOOKUP(H117,Springen!$F$4:$F$35,Springen!$A$4:$A$35),LOOKUP(H117,Springen!$G$4:$G$35,Springen!$A$4:$A$35))),IF($D117=1,LOOKUP(H117,Springen!$B$4:$B$35,Springen!$A$4:$A$35),IF($D117=2,LOOKUP(H117,Springen!$C$4:$C$35,Springen!$A$4:$A$34),LOOKUP(H117,Springen!$D$4:$D$35,Springen!$A$4:$A$35)))))</f>
        <v/>
      </c>
      <c r="J117" s="29" t="str">
        <f>IF('Rangliste Rohdaten'!J117="","",'Rangliste Rohdaten'!J117)</f>
        <v/>
      </c>
      <c r="K117" s="61" t="str">
        <f>IF(J117="","",IF($E117="K",IF($D117=1,LOOKUP(J117,Springen!$M$4:$M$35,Springen!$A$4:$A$35),IF($D117=2,LOOKUP(J117,Springen!$N$4:$N$35,Springen!$A$4:$A$35),LOOKUP(J117,Springen!$O$4:$O$35,Springen!$A$4:$A$35))),IF($D117=1,LOOKUP(J117,Springen!$J$4:$J$35,Springen!$A$4:$A$35),IF($D117=2,LOOKUP(J117,Springen!$K$4:$K$35,Springen!$A$4:$A$34),LOOKUP(J117,Springen!$L$4:$L$35,Springen!$A$4:$A$35)))))</f>
        <v/>
      </c>
      <c r="L117" s="29" t="str">
        <f>IF('Rangliste Rohdaten'!L117="","",'Rangliste Rohdaten'!L117)</f>
        <v/>
      </c>
      <c r="M117" s="61" t="str">
        <f>IF(L117="","",IF($E117="K",IF($D117=1,LOOKUP(L117,Werfen!$E$4:$E$35,Werfen!$A$4:$A$35),IF($D117=2,LOOKUP(L117,Werfen!$F$4:$F$35,Werfen!$A$4:$A$35),LOOKUP(L117,Werfen!$G$4:$G$35,Werfen!$A$4:$A$35))),IF($D117=1,LOOKUP(L117,Werfen!$B$4:$B$35,Werfen!$A$4:$A$35),IF($D117=2,LOOKUP(L117,Werfen!$C$4:$C$35,Werfen!$A$4:$A$34),LOOKUP(L117,Werfen!$D$4:$D$35,Werfen!$A$4:$A$35)))))</f>
        <v/>
      </c>
      <c r="N117" s="29" t="str">
        <f>IF('Rangliste Rohdaten'!N117="","",'Rangliste Rohdaten'!N117)</f>
        <v/>
      </c>
      <c r="O117" s="61" t="str">
        <f>IF(N117="","",IF($E117="K",IF($D117=1,LOOKUP(N117,Werfen!$M$4:$M$35,Werfen!$A$4:$A$35),IF($D117=2,LOOKUP(N117,Werfen!$N$4:$N$35,Werfen!$A$4:$A$35),LOOKUP(N117,Werfen!$O$4:$O$35,Werfen!$A$4:$A$35))),IF($D117=1,LOOKUP(N117,Werfen!$J$4:$J$35,Werfen!$A$4:$A$35),IF($D117=2,LOOKUP(N117,Werfen!$K$4:$K$35,Werfen!$A$4:$A$34),LOOKUP(N117,Werfen!$L$4:$L$35,Werfen!$A$4:$A$35)))))</f>
        <v/>
      </c>
      <c r="P117" s="254" t="str">
        <f>IF('Rangliste Rohdaten'!P117="","",'Rangliste Rohdaten'!P117)</f>
        <v/>
      </c>
      <c r="Q117" s="61" t="str">
        <f>IF(P117="","",IF($E117="K",IF($D117=1,LOOKUP(P117,Ausdauer!$E$4:$E$35,Ausdauer!$A$4:$A$35),IF($D117=2,LOOKUP(P117,Ausdauer!$F$4:$F$35,Ausdauer!$A$4:$A$35),LOOKUP(P117,Ausdauer!$G$4:$G$35,Ausdauer!$A$4:$A$35))),IF($D117=1,LOOKUP(P117,Ausdauer!$B$4:$B$35,Ausdauer!$A$4:$A$35),IF($D117=2,LOOKUP(P117,Ausdauer!$C$4:$C$35,Ausdauer!$A$4:$A$34),LOOKUP(P117,Ausdauer!$D$4:$D$35,Ausdauer!$A$4:$A$35)))))</f>
        <v/>
      </c>
      <c r="R117" s="29" t="str">
        <f>IF('Rangliste Rohdaten'!R117="","",'Rangliste Rohdaten'!R117)</f>
        <v/>
      </c>
      <c r="S117" s="61" t="str">
        <f>IF(R117="","",IF($E117="K",IF($D117=1,LOOKUP(R117,Ausdauer!$M$4:$M$35,Ausdauer!$A$4:$A$35),IF($D117=2,LOOKUP(R117,Ausdauer!$N$4:$N$35,Ausdauer!$A$4:$A$35),LOOKUP(R117,Ausdauer!$O$4:$O$35,Ausdauer!$A$4:$A$35))),IF($D117=1,LOOKUP(R117,Ausdauer!$J$4:$J$35,Ausdauer!$A$4:$A$35),IF($D117=2,LOOKUP(R117,Ausdauer!$K$4:$K$35,Ausdauer!$A$4:$A$34),LOOKUP(R117,Ausdauer!$L$4:$L$35,Ausdauer!$A$4:$A$35)))))</f>
        <v/>
      </c>
      <c r="T117" s="29" t="str">
        <f>IF('Rangliste Rohdaten'!T117="","",'Rangliste Rohdaten'!T117)</f>
        <v/>
      </c>
      <c r="U117" s="61" t="str">
        <f>IF(T117="","",IF($E117="K",IF($D117=1,LOOKUP(T117,Ausdauer!$T$4:$T$35,Ausdauer!$P$4:$P$35),IF($D117=2,LOOKUP(T117,Ausdauer!$U$4:$U$35,Ausdauer!$P$4:$P$35),LOOKUP(T117,Ausdauer!$V$4:$V$35,Ausdauer!$P$4:$P$35))),IF($D117=1,LOOKUP(T117,Ausdauer!$Q$4:$Q$35,Ausdauer!$P$4:$P$35),IF($D117=2,LOOKUP(T117,Ausdauer!$R$4:$R$35,Ausdauer!$P$4:$P$34),LOOKUP(T117,Ausdauer!$S$4:$S$35,Ausdauer!$P$4:$P$35)))))</f>
        <v/>
      </c>
      <c r="V117" s="175" t="e">
        <f>SUM(G117,I117,K117,M117,O117,Q117,S117,U117)/COUNT((G117,I117,K117,M117,O117,Q117,S117,U117))</f>
        <v>#DIV/0!</v>
      </c>
      <c r="W117" s="46"/>
      <c r="BE117" s="14"/>
      <c r="BF117" s="16"/>
    </row>
    <row r="118" spans="1:58" ht="14.25" x14ac:dyDescent="0.2">
      <c r="A118" s="241">
        <f>'Rangliste Rohdaten'!B118</f>
        <v>0</v>
      </c>
      <c r="B118" s="27">
        <f>'Rangliste Rohdaten'!C118</f>
        <v>0</v>
      </c>
      <c r="C118" s="27">
        <f>'Rangliste Rohdaten'!D118</f>
        <v>0</v>
      </c>
      <c r="D118" s="64">
        <f t="shared" si="1"/>
        <v>0</v>
      </c>
      <c r="E118" s="28">
        <f>'Rangliste Rohdaten'!E118</f>
        <v>0</v>
      </c>
      <c r="F118" s="29" t="str">
        <f>IF('Rangliste Rohdaten'!F118="","",'Rangliste Rohdaten'!F118)</f>
        <v/>
      </c>
      <c r="G118" s="61" t="str">
        <f>IF(F118="","",IF($E118="K",IF($D118=1,LOOKUP(F118,Sprint!$T$4:$T$35,Sprint!$H$4:$H$35),IF($D118=2,LOOKUP(F118,Sprint!$U$4:$U$35,Sprint!$H$4:$H$35),LOOKUP(F118,Sprint!$V$4:$V$35,Sprint!$H$4:$H$35))),IF($D118=1,LOOKUP(F118,Sprint!$Q$4:$Q$35,Sprint!$H$4:$H$35),IF($D118=2,LOOKUP(F118,Sprint!$R$4:$R$35,Sprint!$H$4:$H$35),LOOKUP(F118,Sprint!$S$4:$S$35,Sprint!$H$4:$H$35)))))</f>
        <v/>
      </c>
      <c r="H118" s="29" t="str">
        <f>IF('Rangliste Rohdaten'!H118="","",'Rangliste Rohdaten'!H118)</f>
        <v/>
      </c>
      <c r="I118" s="61" t="str">
        <f>IF(H118="","",IF($E118="K",IF($D118=1,LOOKUP(H118,Springen!$E$4:$E$35,Springen!$A$4:$A$35),IF($D118=2,LOOKUP(H118,Springen!$F$4:$F$35,Springen!$A$4:$A$35),LOOKUP(H118,Springen!$G$4:$G$35,Springen!$A$4:$A$35))),IF($D118=1,LOOKUP(H118,Springen!$B$4:$B$35,Springen!$A$4:$A$35),IF($D118=2,LOOKUP(H118,Springen!$C$4:$C$35,Springen!$A$4:$A$34),LOOKUP(H118,Springen!$D$4:$D$35,Springen!$A$4:$A$35)))))</f>
        <v/>
      </c>
      <c r="J118" s="29" t="str">
        <f>IF('Rangliste Rohdaten'!J118="","",'Rangliste Rohdaten'!J118)</f>
        <v/>
      </c>
      <c r="K118" s="61" t="str">
        <f>IF(J118="","",IF($E118="K",IF($D118=1,LOOKUP(J118,Springen!$M$4:$M$35,Springen!$A$4:$A$35),IF($D118=2,LOOKUP(J118,Springen!$N$4:$N$35,Springen!$A$4:$A$35),LOOKUP(J118,Springen!$O$4:$O$35,Springen!$A$4:$A$35))),IF($D118=1,LOOKUP(J118,Springen!$J$4:$J$35,Springen!$A$4:$A$35),IF($D118=2,LOOKUP(J118,Springen!$K$4:$K$35,Springen!$A$4:$A$34),LOOKUP(J118,Springen!$L$4:$L$35,Springen!$A$4:$A$35)))))</f>
        <v/>
      </c>
      <c r="L118" s="29" t="str">
        <f>IF('Rangliste Rohdaten'!L118="","",'Rangliste Rohdaten'!L118)</f>
        <v/>
      </c>
      <c r="M118" s="61" t="str">
        <f>IF(L118="","",IF($E118="K",IF($D118=1,LOOKUP(L118,Werfen!$E$4:$E$35,Werfen!$A$4:$A$35),IF($D118=2,LOOKUP(L118,Werfen!$F$4:$F$35,Werfen!$A$4:$A$35),LOOKUP(L118,Werfen!$G$4:$G$35,Werfen!$A$4:$A$35))),IF($D118=1,LOOKUP(L118,Werfen!$B$4:$B$35,Werfen!$A$4:$A$35),IF($D118=2,LOOKUP(L118,Werfen!$C$4:$C$35,Werfen!$A$4:$A$34),LOOKUP(L118,Werfen!$D$4:$D$35,Werfen!$A$4:$A$35)))))</f>
        <v/>
      </c>
      <c r="N118" s="29" t="str">
        <f>IF('Rangliste Rohdaten'!N118="","",'Rangliste Rohdaten'!N118)</f>
        <v/>
      </c>
      <c r="O118" s="61" t="str">
        <f>IF(N118="","",IF($E118="K",IF($D118=1,LOOKUP(N118,Werfen!$M$4:$M$35,Werfen!$A$4:$A$35),IF($D118=2,LOOKUP(N118,Werfen!$N$4:$N$35,Werfen!$A$4:$A$35),LOOKUP(N118,Werfen!$O$4:$O$35,Werfen!$A$4:$A$35))),IF($D118=1,LOOKUP(N118,Werfen!$J$4:$J$35,Werfen!$A$4:$A$35),IF($D118=2,LOOKUP(N118,Werfen!$K$4:$K$35,Werfen!$A$4:$A$34),LOOKUP(N118,Werfen!$L$4:$L$35,Werfen!$A$4:$A$35)))))</f>
        <v/>
      </c>
      <c r="P118" s="254" t="str">
        <f>IF('Rangliste Rohdaten'!P118="","",'Rangliste Rohdaten'!P118)</f>
        <v/>
      </c>
      <c r="Q118" s="61" t="str">
        <f>IF(P118="","",IF($E118="K",IF($D118=1,LOOKUP(P118,Ausdauer!$E$4:$E$35,Ausdauer!$A$4:$A$35),IF($D118=2,LOOKUP(P118,Ausdauer!$F$4:$F$35,Ausdauer!$A$4:$A$35),LOOKUP(P118,Ausdauer!$G$4:$G$35,Ausdauer!$A$4:$A$35))),IF($D118=1,LOOKUP(P118,Ausdauer!$B$4:$B$35,Ausdauer!$A$4:$A$35),IF($D118=2,LOOKUP(P118,Ausdauer!$C$4:$C$35,Ausdauer!$A$4:$A$34),LOOKUP(P118,Ausdauer!$D$4:$D$35,Ausdauer!$A$4:$A$35)))))</f>
        <v/>
      </c>
      <c r="R118" s="29" t="str">
        <f>IF('Rangliste Rohdaten'!R118="","",'Rangliste Rohdaten'!R118)</f>
        <v/>
      </c>
      <c r="S118" s="61" t="str">
        <f>IF(R118="","",IF($E118="K",IF($D118=1,LOOKUP(R118,Ausdauer!$M$4:$M$35,Ausdauer!$A$4:$A$35),IF($D118=2,LOOKUP(R118,Ausdauer!$N$4:$N$35,Ausdauer!$A$4:$A$35),LOOKUP(R118,Ausdauer!$O$4:$O$35,Ausdauer!$A$4:$A$35))),IF($D118=1,LOOKUP(R118,Ausdauer!$J$4:$J$35,Ausdauer!$A$4:$A$35),IF($D118=2,LOOKUP(R118,Ausdauer!$K$4:$K$35,Ausdauer!$A$4:$A$34),LOOKUP(R118,Ausdauer!$L$4:$L$35,Ausdauer!$A$4:$A$35)))))</f>
        <v/>
      </c>
      <c r="T118" s="29" t="str">
        <f>IF('Rangliste Rohdaten'!T118="","",'Rangliste Rohdaten'!T118)</f>
        <v/>
      </c>
      <c r="U118" s="61" t="str">
        <f>IF(T118="","",IF($E118="K",IF($D118=1,LOOKUP(T118,Ausdauer!$T$4:$T$35,Ausdauer!$P$4:$P$35),IF($D118=2,LOOKUP(T118,Ausdauer!$U$4:$U$35,Ausdauer!$P$4:$P$35),LOOKUP(T118,Ausdauer!$V$4:$V$35,Ausdauer!$P$4:$P$35))),IF($D118=1,LOOKUP(T118,Ausdauer!$Q$4:$Q$35,Ausdauer!$P$4:$P$35),IF($D118=2,LOOKUP(T118,Ausdauer!$R$4:$R$35,Ausdauer!$P$4:$P$34),LOOKUP(T118,Ausdauer!$S$4:$S$35,Ausdauer!$P$4:$P$35)))))</f>
        <v/>
      </c>
      <c r="V118" s="175" t="e">
        <f>SUM(G118,I118,K118,M118,O118,Q118,S118,U118)/COUNT((G118,I118,K118,M118,O118,Q118,S118,U118))</f>
        <v>#DIV/0!</v>
      </c>
      <c r="W118" s="46"/>
      <c r="BE118" s="14"/>
      <c r="BF118" s="16"/>
    </row>
    <row r="119" spans="1:58" ht="14.25" x14ac:dyDescent="0.2">
      <c r="A119" s="241">
        <f>'Rangliste Rohdaten'!B119</f>
        <v>0</v>
      </c>
      <c r="B119" s="27">
        <f>'Rangliste Rohdaten'!C119</f>
        <v>0</v>
      </c>
      <c r="C119" s="27">
        <f>'Rangliste Rohdaten'!D119</f>
        <v>0</v>
      </c>
      <c r="D119" s="64">
        <f t="shared" si="1"/>
        <v>0</v>
      </c>
      <c r="E119" s="28">
        <f>'Rangliste Rohdaten'!E119</f>
        <v>0</v>
      </c>
      <c r="F119" s="29" t="str">
        <f>IF('Rangliste Rohdaten'!F119="","",'Rangliste Rohdaten'!F119)</f>
        <v/>
      </c>
      <c r="G119" s="61" t="str">
        <f>IF(F119="","",IF($E119="K",IF($D119=1,LOOKUP(F119,Sprint!$T$4:$T$35,Sprint!$H$4:$H$35),IF($D119=2,LOOKUP(F119,Sprint!$U$4:$U$35,Sprint!$H$4:$H$35),LOOKUP(F119,Sprint!$V$4:$V$35,Sprint!$H$4:$H$35))),IF($D119=1,LOOKUP(F119,Sprint!$Q$4:$Q$35,Sprint!$H$4:$H$35),IF($D119=2,LOOKUP(F119,Sprint!$R$4:$R$35,Sprint!$H$4:$H$35),LOOKUP(F119,Sprint!$S$4:$S$35,Sprint!$H$4:$H$35)))))</f>
        <v/>
      </c>
      <c r="H119" s="29" t="str">
        <f>IF('Rangliste Rohdaten'!H119="","",'Rangliste Rohdaten'!H119)</f>
        <v/>
      </c>
      <c r="I119" s="61" t="str">
        <f>IF(H119="","",IF($E119="K",IF($D119=1,LOOKUP(H119,Springen!$E$4:$E$35,Springen!$A$4:$A$35),IF($D119=2,LOOKUP(H119,Springen!$F$4:$F$35,Springen!$A$4:$A$35),LOOKUP(H119,Springen!$G$4:$G$35,Springen!$A$4:$A$35))),IF($D119=1,LOOKUP(H119,Springen!$B$4:$B$35,Springen!$A$4:$A$35),IF($D119=2,LOOKUP(H119,Springen!$C$4:$C$35,Springen!$A$4:$A$34),LOOKUP(H119,Springen!$D$4:$D$35,Springen!$A$4:$A$35)))))</f>
        <v/>
      </c>
      <c r="J119" s="29" t="str">
        <f>IF('Rangliste Rohdaten'!J119="","",'Rangliste Rohdaten'!J119)</f>
        <v/>
      </c>
      <c r="K119" s="61" t="str">
        <f>IF(J119="","",IF($E119="K",IF($D119=1,LOOKUP(J119,Springen!$M$4:$M$35,Springen!$A$4:$A$35),IF($D119=2,LOOKUP(J119,Springen!$N$4:$N$35,Springen!$A$4:$A$35),LOOKUP(J119,Springen!$O$4:$O$35,Springen!$A$4:$A$35))),IF($D119=1,LOOKUP(J119,Springen!$J$4:$J$35,Springen!$A$4:$A$35),IF($D119=2,LOOKUP(J119,Springen!$K$4:$K$35,Springen!$A$4:$A$34),LOOKUP(J119,Springen!$L$4:$L$35,Springen!$A$4:$A$35)))))</f>
        <v/>
      </c>
      <c r="L119" s="29" t="str">
        <f>IF('Rangliste Rohdaten'!L119="","",'Rangliste Rohdaten'!L119)</f>
        <v/>
      </c>
      <c r="M119" s="61" t="str">
        <f>IF(L119="","",IF($E119="K",IF($D119=1,LOOKUP(L119,Werfen!$E$4:$E$35,Werfen!$A$4:$A$35),IF($D119=2,LOOKUP(L119,Werfen!$F$4:$F$35,Werfen!$A$4:$A$35),LOOKUP(L119,Werfen!$G$4:$G$35,Werfen!$A$4:$A$35))),IF($D119=1,LOOKUP(L119,Werfen!$B$4:$B$35,Werfen!$A$4:$A$35),IF($D119=2,LOOKUP(L119,Werfen!$C$4:$C$35,Werfen!$A$4:$A$34),LOOKUP(L119,Werfen!$D$4:$D$35,Werfen!$A$4:$A$35)))))</f>
        <v/>
      </c>
      <c r="N119" s="29" t="str">
        <f>IF('Rangliste Rohdaten'!N119="","",'Rangliste Rohdaten'!N119)</f>
        <v/>
      </c>
      <c r="O119" s="61" t="str">
        <f>IF(N119="","",IF($E119="K",IF($D119=1,LOOKUP(N119,Werfen!$M$4:$M$35,Werfen!$A$4:$A$35),IF($D119=2,LOOKUP(N119,Werfen!$N$4:$N$35,Werfen!$A$4:$A$35),LOOKUP(N119,Werfen!$O$4:$O$35,Werfen!$A$4:$A$35))),IF($D119=1,LOOKUP(N119,Werfen!$J$4:$J$35,Werfen!$A$4:$A$35),IF($D119=2,LOOKUP(N119,Werfen!$K$4:$K$35,Werfen!$A$4:$A$34),LOOKUP(N119,Werfen!$L$4:$L$35,Werfen!$A$4:$A$35)))))</f>
        <v/>
      </c>
      <c r="P119" s="254" t="str">
        <f>IF('Rangliste Rohdaten'!P119="","",'Rangliste Rohdaten'!P119)</f>
        <v/>
      </c>
      <c r="Q119" s="61" t="str">
        <f>IF(P119="","",IF($E119="K",IF($D119=1,LOOKUP(P119,Ausdauer!$E$4:$E$35,Ausdauer!$A$4:$A$35),IF($D119=2,LOOKUP(P119,Ausdauer!$F$4:$F$35,Ausdauer!$A$4:$A$35),LOOKUP(P119,Ausdauer!$G$4:$G$35,Ausdauer!$A$4:$A$35))),IF($D119=1,LOOKUP(P119,Ausdauer!$B$4:$B$35,Ausdauer!$A$4:$A$35),IF($D119=2,LOOKUP(P119,Ausdauer!$C$4:$C$35,Ausdauer!$A$4:$A$34),LOOKUP(P119,Ausdauer!$D$4:$D$35,Ausdauer!$A$4:$A$35)))))</f>
        <v/>
      </c>
      <c r="R119" s="29" t="str">
        <f>IF('Rangliste Rohdaten'!R119="","",'Rangliste Rohdaten'!R119)</f>
        <v/>
      </c>
      <c r="S119" s="61" t="str">
        <f>IF(R119="","",IF($E119="K",IF($D119=1,LOOKUP(R119,Ausdauer!$M$4:$M$35,Ausdauer!$A$4:$A$35),IF($D119=2,LOOKUP(R119,Ausdauer!$N$4:$N$35,Ausdauer!$A$4:$A$35),LOOKUP(R119,Ausdauer!$O$4:$O$35,Ausdauer!$A$4:$A$35))),IF($D119=1,LOOKUP(R119,Ausdauer!$J$4:$J$35,Ausdauer!$A$4:$A$35),IF($D119=2,LOOKUP(R119,Ausdauer!$K$4:$K$35,Ausdauer!$A$4:$A$34),LOOKUP(R119,Ausdauer!$L$4:$L$35,Ausdauer!$A$4:$A$35)))))</f>
        <v/>
      </c>
      <c r="T119" s="29" t="str">
        <f>IF('Rangliste Rohdaten'!T119="","",'Rangliste Rohdaten'!T119)</f>
        <v/>
      </c>
      <c r="U119" s="61" t="str">
        <f>IF(T119="","",IF($E119="K",IF($D119=1,LOOKUP(T119,Ausdauer!$T$4:$T$35,Ausdauer!$P$4:$P$35),IF($D119=2,LOOKUP(T119,Ausdauer!$U$4:$U$35,Ausdauer!$P$4:$P$35),LOOKUP(T119,Ausdauer!$V$4:$V$35,Ausdauer!$P$4:$P$35))),IF($D119=1,LOOKUP(T119,Ausdauer!$Q$4:$Q$35,Ausdauer!$P$4:$P$35),IF($D119=2,LOOKUP(T119,Ausdauer!$R$4:$R$35,Ausdauer!$P$4:$P$34),LOOKUP(T119,Ausdauer!$S$4:$S$35,Ausdauer!$P$4:$P$35)))))</f>
        <v/>
      </c>
      <c r="V119" s="175" t="e">
        <f>SUM(G119,I119,K119,M119,O119,Q119,S119,U119)/COUNT((G119,I119,K119,M119,O119,Q119,S119,U119))</f>
        <v>#DIV/0!</v>
      </c>
      <c r="W119" s="46"/>
      <c r="BE119" s="14"/>
      <c r="BF119" s="16"/>
    </row>
    <row r="120" spans="1:58" ht="14.25" x14ac:dyDescent="0.2">
      <c r="A120" s="241">
        <f>'Rangliste Rohdaten'!B120</f>
        <v>0</v>
      </c>
      <c r="B120" s="27">
        <f>'Rangliste Rohdaten'!C120</f>
        <v>0</v>
      </c>
      <c r="C120" s="27">
        <f>'Rangliste Rohdaten'!D120</f>
        <v>0</v>
      </c>
      <c r="D120" s="64">
        <f t="shared" si="1"/>
        <v>0</v>
      </c>
      <c r="E120" s="28">
        <f>'Rangliste Rohdaten'!E120</f>
        <v>0</v>
      </c>
      <c r="F120" s="29" t="str">
        <f>IF('Rangliste Rohdaten'!F120="","",'Rangliste Rohdaten'!F120)</f>
        <v/>
      </c>
      <c r="G120" s="61" t="str">
        <f>IF(F120="","",IF($E120="K",IF($D120=1,LOOKUP(F120,Sprint!$T$4:$T$35,Sprint!$H$4:$H$35),IF($D120=2,LOOKUP(F120,Sprint!$U$4:$U$35,Sprint!$H$4:$H$35),LOOKUP(F120,Sprint!$V$4:$V$35,Sprint!$H$4:$H$35))),IF($D120=1,LOOKUP(F120,Sprint!$Q$4:$Q$35,Sprint!$H$4:$H$35),IF($D120=2,LOOKUP(F120,Sprint!$R$4:$R$35,Sprint!$H$4:$H$35),LOOKUP(F120,Sprint!$S$4:$S$35,Sprint!$H$4:$H$35)))))</f>
        <v/>
      </c>
      <c r="H120" s="29" t="str">
        <f>IF('Rangliste Rohdaten'!H120="","",'Rangliste Rohdaten'!H120)</f>
        <v/>
      </c>
      <c r="I120" s="61" t="str">
        <f>IF(H120="","",IF($E120="K",IF($D120=1,LOOKUP(H120,Springen!$E$4:$E$35,Springen!$A$4:$A$35),IF($D120=2,LOOKUP(H120,Springen!$F$4:$F$35,Springen!$A$4:$A$35),LOOKUP(H120,Springen!$G$4:$G$35,Springen!$A$4:$A$35))),IF($D120=1,LOOKUP(H120,Springen!$B$4:$B$35,Springen!$A$4:$A$35),IF($D120=2,LOOKUP(H120,Springen!$C$4:$C$35,Springen!$A$4:$A$34),LOOKUP(H120,Springen!$D$4:$D$35,Springen!$A$4:$A$35)))))</f>
        <v/>
      </c>
      <c r="J120" s="29" t="str">
        <f>IF('Rangliste Rohdaten'!J120="","",'Rangliste Rohdaten'!J120)</f>
        <v/>
      </c>
      <c r="K120" s="61" t="str">
        <f>IF(J120="","",IF($E120="K",IF($D120=1,LOOKUP(J120,Springen!$M$4:$M$35,Springen!$A$4:$A$35),IF($D120=2,LOOKUP(J120,Springen!$N$4:$N$35,Springen!$A$4:$A$35),LOOKUP(J120,Springen!$O$4:$O$35,Springen!$A$4:$A$35))),IF($D120=1,LOOKUP(J120,Springen!$J$4:$J$35,Springen!$A$4:$A$35),IF($D120=2,LOOKUP(J120,Springen!$K$4:$K$35,Springen!$A$4:$A$34),LOOKUP(J120,Springen!$L$4:$L$35,Springen!$A$4:$A$35)))))</f>
        <v/>
      </c>
      <c r="L120" s="29" t="str">
        <f>IF('Rangliste Rohdaten'!L120="","",'Rangliste Rohdaten'!L120)</f>
        <v/>
      </c>
      <c r="M120" s="61" t="str">
        <f>IF(L120="","",IF($E120="K",IF($D120=1,LOOKUP(L120,Werfen!$E$4:$E$35,Werfen!$A$4:$A$35),IF($D120=2,LOOKUP(L120,Werfen!$F$4:$F$35,Werfen!$A$4:$A$35),LOOKUP(L120,Werfen!$G$4:$G$35,Werfen!$A$4:$A$35))),IF($D120=1,LOOKUP(L120,Werfen!$B$4:$B$35,Werfen!$A$4:$A$35),IF($D120=2,LOOKUP(L120,Werfen!$C$4:$C$35,Werfen!$A$4:$A$34),LOOKUP(L120,Werfen!$D$4:$D$35,Werfen!$A$4:$A$35)))))</f>
        <v/>
      </c>
      <c r="N120" s="29" t="str">
        <f>IF('Rangliste Rohdaten'!N120="","",'Rangliste Rohdaten'!N120)</f>
        <v/>
      </c>
      <c r="O120" s="61" t="str">
        <f>IF(N120="","",IF($E120="K",IF($D120=1,LOOKUP(N120,Werfen!$M$4:$M$35,Werfen!$A$4:$A$35),IF($D120=2,LOOKUP(N120,Werfen!$N$4:$N$35,Werfen!$A$4:$A$35),LOOKUP(N120,Werfen!$O$4:$O$35,Werfen!$A$4:$A$35))),IF($D120=1,LOOKUP(N120,Werfen!$J$4:$J$35,Werfen!$A$4:$A$35),IF($D120=2,LOOKUP(N120,Werfen!$K$4:$K$35,Werfen!$A$4:$A$34),LOOKUP(N120,Werfen!$L$4:$L$35,Werfen!$A$4:$A$35)))))</f>
        <v/>
      </c>
      <c r="P120" s="254" t="str">
        <f>IF('Rangliste Rohdaten'!P120="","",'Rangliste Rohdaten'!P120)</f>
        <v/>
      </c>
      <c r="Q120" s="61" t="str">
        <f>IF(P120="","",IF($E120="K",IF($D120=1,LOOKUP(P120,Ausdauer!$E$4:$E$35,Ausdauer!$A$4:$A$35),IF($D120=2,LOOKUP(P120,Ausdauer!$F$4:$F$35,Ausdauer!$A$4:$A$35),LOOKUP(P120,Ausdauer!$G$4:$G$35,Ausdauer!$A$4:$A$35))),IF($D120=1,LOOKUP(P120,Ausdauer!$B$4:$B$35,Ausdauer!$A$4:$A$35),IF($D120=2,LOOKUP(P120,Ausdauer!$C$4:$C$35,Ausdauer!$A$4:$A$34),LOOKUP(P120,Ausdauer!$D$4:$D$35,Ausdauer!$A$4:$A$35)))))</f>
        <v/>
      </c>
      <c r="R120" s="29" t="str">
        <f>IF('Rangliste Rohdaten'!R120="","",'Rangliste Rohdaten'!R120)</f>
        <v/>
      </c>
      <c r="S120" s="61" t="str">
        <f>IF(R120="","",IF($E120="K",IF($D120=1,LOOKUP(R120,Ausdauer!$M$4:$M$35,Ausdauer!$A$4:$A$35),IF($D120=2,LOOKUP(R120,Ausdauer!$N$4:$N$35,Ausdauer!$A$4:$A$35),LOOKUP(R120,Ausdauer!$O$4:$O$35,Ausdauer!$A$4:$A$35))),IF($D120=1,LOOKUP(R120,Ausdauer!$J$4:$J$35,Ausdauer!$A$4:$A$35),IF($D120=2,LOOKUP(R120,Ausdauer!$K$4:$K$35,Ausdauer!$A$4:$A$34),LOOKUP(R120,Ausdauer!$L$4:$L$35,Ausdauer!$A$4:$A$35)))))</f>
        <v/>
      </c>
      <c r="T120" s="29" t="str">
        <f>IF('Rangliste Rohdaten'!T120="","",'Rangliste Rohdaten'!T120)</f>
        <v/>
      </c>
      <c r="U120" s="61" t="str">
        <f>IF(T120="","",IF($E120="K",IF($D120=1,LOOKUP(T120,Ausdauer!$T$4:$T$35,Ausdauer!$P$4:$P$35),IF($D120=2,LOOKUP(T120,Ausdauer!$U$4:$U$35,Ausdauer!$P$4:$P$35),LOOKUP(T120,Ausdauer!$V$4:$V$35,Ausdauer!$P$4:$P$35))),IF($D120=1,LOOKUP(T120,Ausdauer!$Q$4:$Q$35,Ausdauer!$P$4:$P$35),IF($D120=2,LOOKUP(T120,Ausdauer!$R$4:$R$35,Ausdauer!$P$4:$P$34),LOOKUP(T120,Ausdauer!$S$4:$S$35,Ausdauer!$P$4:$P$35)))))</f>
        <v/>
      </c>
      <c r="V120" s="175" t="e">
        <f>SUM(G120,I120,K120,M120,O120,Q120,S120,U120)/COUNT((G120,I120,K120,M120,O120,Q120,S120,U120))</f>
        <v>#DIV/0!</v>
      </c>
      <c r="W120" s="46"/>
      <c r="BE120" s="14"/>
      <c r="BF120" s="16"/>
    </row>
    <row r="121" spans="1:58" ht="14.25" x14ac:dyDescent="0.2">
      <c r="A121" s="241">
        <f>'Rangliste Rohdaten'!B121</f>
        <v>0</v>
      </c>
      <c r="B121" s="27">
        <f>'Rangliste Rohdaten'!C121</f>
        <v>0</v>
      </c>
      <c r="C121" s="27">
        <f>'Rangliste Rohdaten'!D121</f>
        <v>0</v>
      </c>
      <c r="D121" s="64">
        <f t="shared" si="1"/>
        <v>0</v>
      </c>
      <c r="E121" s="28">
        <f>'Rangliste Rohdaten'!E121</f>
        <v>0</v>
      </c>
      <c r="F121" s="29" t="str">
        <f>IF('Rangliste Rohdaten'!F121="","",'Rangliste Rohdaten'!F121)</f>
        <v/>
      </c>
      <c r="G121" s="61" t="str">
        <f>IF(F121="","",IF($E121="K",IF($D121=1,LOOKUP(F121,Sprint!$T$4:$T$35,Sprint!$H$4:$H$35),IF($D121=2,LOOKUP(F121,Sprint!$U$4:$U$35,Sprint!$H$4:$H$35),LOOKUP(F121,Sprint!$V$4:$V$35,Sprint!$H$4:$H$35))),IF($D121=1,LOOKUP(F121,Sprint!$Q$4:$Q$35,Sprint!$H$4:$H$35),IF($D121=2,LOOKUP(F121,Sprint!$R$4:$R$35,Sprint!$H$4:$H$35),LOOKUP(F121,Sprint!$S$4:$S$35,Sprint!$H$4:$H$35)))))</f>
        <v/>
      </c>
      <c r="H121" s="29" t="str">
        <f>IF('Rangliste Rohdaten'!H121="","",'Rangliste Rohdaten'!H121)</f>
        <v/>
      </c>
      <c r="I121" s="61" t="str">
        <f>IF(H121="","",IF($E121="K",IF($D121=1,LOOKUP(H121,Springen!$E$4:$E$35,Springen!$A$4:$A$35),IF($D121=2,LOOKUP(H121,Springen!$F$4:$F$35,Springen!$A$4:$A$35),LOOKUP(H121,Springen!$G$4:$G$35,Springen!$A$4:$A$35))),IF($D121=1,LOOKUP(H121,Springen!$B$4:$B$35,Springen!$A$4:$A$35),IF($D121=2,LOOKUP(H121,Springen!$C$4:$C$35,Springen!$A$4:$A$34),LOOKUP(H121,Springen!$D$4:$D$35,Springen!$A$4:$A$35)))))</f>
        <v/>
      </c>
      <c r="J121" s="29" t="str">
        <f>IF('Rangliste Rohdaten'!J121="","",'Rangliste Rohdaten'!J121)</f>
        <v/>
      </c>
      <c r="K121" s="61" t="str">
        <f>IF(J121="","",IF($E121="K",IF($D121=1,LOOKUP(J121,Springen!$M$4:$M$35,Springen!$A$4:$A$35),IF($D121=2,LOOKUP(J121,Springen!$N$4:$N$35,Springen!$A$4:$A$35),LOOKUP(J121,Springen!$O$4:$O$35,Springen!$A$4:$A$35))),IF($D121=1,LOOKUP(J121,Springen!$J$4:$J$35,Springen!$A$4:$A$35),IF($D121=2,LOOKUP(J121,Springen!$K$4:$K$35,Springen!$A$4:$A$34),LOOKUP(J121,Springen!$L$4:$L$35,Springen!$A$4:$A$35)))))</f>
        <v/>
      </c>
      <c r="L121" s="29" t="str">
        <f>IF('Rangliste Rohdaten'!L121="","",'Rangliste Rohdaten'!L121)</f>
        <v/>
      </c>
      <c r="M121" s="61" t="str">
        <f>IF(L121="","",IF($E121="K",IF($D121=1,LOOKUP(L121,Werfen!$E$4:$E$35,Werfen!$A$4:$A$35),IF($D121=2,LOOKUP(L121,Werfen!$F$4:$F$35,Werfen!$A$4:$A$35),LOOKUP(L121,Werfen!$G$4:$G$35,Werfen!$A$4:$A$35))),IF($D121=1,LOOKUP(L121,Werfen!$B$4:$B$35,Werfen!$A$4:$A$35),IF($D121=2,LOOKUP(L121,Werfen!$C$4:$C$35,Werfen!$A$4:$A$34),LOOKUP(L121,Werfen!$D$4:$D$35,Werfen!$A$4:$A$35)))))</f>
        <v/>
      </c>
      <c r="N121" s="29" t="str">
        <f>IF('Rangliste Rohdaten'!N121="","",'Rangliste Rohdaten'!N121)</f>
        <v/>
      </c>
      <c r="O121" s="61" t="str">
        <f>IF(N121="","",IF($E121="K",IF($D121=1,LOOKUP(N121,Werfen!$M$4:$M$35,Werfen!$A$4:$A$35),IF($D121=2,LOOKUP(N121,Werfen!$N$4:$N$35,Werfen!$A$4:$A$35),LOOKUP(N121,Werfen!$O$4:$O$35,Werfen!$A$4:$A$35))),IF($D121=1,LOOKUP(N121,Werfen!$J$4:$J$35,Werfen!$A$4:$A$35),IF($D121=2,LOOKUP(N121,Werfen!$K$4:$K$35,Werfen!$A$4:$A$34),LOOKUP(N121,Werfen!$L$4:$L$35,Werfen!$A$4:$A$35)))))</f>
        <v/>
      </c>
      <c r="P121" s="254" t="str">
        <f>IF('Rangliste Rohdaten'!P121="","",'Rangliste Rohdaten'!P121)</f>
        <v/>
      </c>
      <c r="Q121" s="61" t="str">
        <f>IF(P121="","",IF($E121="K",IF($D121=1,LOOKUP(P121,Ausdauer!$E$4:$E$35,Ausdauer!$A$4:$A$35),IF($D121=2,LOOKUP(P121,Ausdauer!$F$4:$F$35,Ausdauer!$A$4:$A$35),LOOKUP(P121,Ausdauer!$G$4:$G$35,Ausdauer!$A$4:$A$35))),IF($D121=1,LOOKUP(P121,Ausdauer!$B$4:$B$35,Ausdauer!$A$4:$A$35),IF($D121=2,LOOKUP(P121,Ausdauer!$C$4:$C$35,Ausdauer!$A$4:$A$34),LOOKUP(P121,Ausdauer!$D$4:$D$35,Ausdauer!$A$4:$A$35)))))</f>
        <v/>
      </c>
      <c r="R121" s="29" t="str">
        <f>IF('Rangliste Rohdaten'!R121="","",'Rangliste Rohdaten'!R121)</f>
        <v/>
      </c>
      <c r="S121" s="61" t="str">
        <f>IF(R121="","",IF($E121="K",IF($D121=1,LOOKUP(R121,Ausdauer!$M$4:$M$35,Ausdauer!$A$4:$A$35),IF($D121=2,LOOKUP(R121,Ausdauer!$N$4:$N$35,Ausdauer!$A$4:$A$35),LOOKUP(R121,Ausdauer!$O$4:$O$35,Ausdauer!$A$4:$A$35))),IF($D121=1,LOOKUP(R121,Ausdauer!$J$4:$J$35,Ausdauer!$A$4:$A$35),IF($D121=2,LOOKUP(R121,Ausdauer!$K$4:$K$35,Ausdauer!$A$4:$A$34),LOOKUP(R121,Ausdauer!$L$4:$L$35,Ausdauer!$A$4:$A$35)))))</f>
        <v/>
      </c>
      <c r="T121" s="29" t="str">
        <f>IF('Rangliste Rohdaten'!T121="","",'Rangliste Rohdaten'!T121)</f>
        <v/>
      </c>
      <c r="U121" s="61" t="str">
        <f>IF(T121="","",IF($E121="K",IF($D121=1,LOOKUP(T121,Ausdauer!$T$4:$T$35,Ausdauer!$P$4:$P$35),IF($D121=2,LOOKUP(T121,Ausdauer!$U$4:$U$35,Ausdauer!$P$4:$P$35),LOOKUP(T121,Ausdauer!$V$4:$V$35,Ausdauer!$P$4:$P$35))),IF($D121=1,LOOKUP(T121,Ausdauer!$Q$4:$Q$35,Ausdauer!$P$4:$P$35),IF($D121=2,LOOKUP(T121,Ausdauer!$R$4:$R$35,Ausdauer!$P$4:$P$34),LOOKUP(T121,Ausdauer!$S$4:$S$35,Ausdauer!$P$4:$P$35)))))</f>
        <v/>
      </c>
      <c r="V121" s="175" t="e">
        <f>SUM(G121,I121,K121,M121,O121,Q121,S121,U121)/COUNT((G121,I121,K121,M121,O121,Q121,S121,U121))</f>
        <v>#DIV/0!</v>
      </c>
      <c r="W121" s="46"/>
      <c r="BE121" s="14"/>
      <c r="BF121" s="16"/>
    </row>
    <row r="122" spans="1:58" ht="14.25" x14ac:dyDescent="0.2">
      <c r="A122" s="241">
        <f>'Rangliste Rohdaten'!B122</f>
        <v>0</v>
      </c>
      <c r="B122" s="27">
        <f>'Rangliste Rohdaten'!C122</f>
        <v>0</v>
      </c>
      <c r="C122" s="27">
        <f>'Rangliste Rohdaten'!D122</f>
        <v>0</v>
      </c>
      <c r="D122" s="64">
        <f t="shared" si="1"/>
        <v>0</v>
      </c>
      <c r="E122" s="28">
        <f>'Rangliste Rohdaten'!E122</f>
        <v>0</v>
      </c>
      <c r="F122" s="29" t="str">
        <f>IF('Rangliste Rohdaten'!F122="","",'Rangliste Rohdaten'!F122)</f>
        <v/>
      </c>
      <c r="G122" s="61" t="str">
        <f>IF(F122="","",IF($E122="K",IF($D122=1,LOOKUP(F122,Sprint!$T$4:$T$35,Sprint!$H$4:$H$35),IF($D122=2,LOOKUP(F122,Sprint!$U$4:$U$35,Sprint!$H$4:$H$35),LOOKUP(F122,Sprint!$V$4:$V$35,Sprint!$H$4:$H$35))),IF($D122=1,LOOKUP(F122,Sprint!$Q$4:$Q$35,Sprint!$H$4:$H$35),IF($D122=2,LOOKUP(F122,Sprint!$R$4:$R$35,Sprint!$H$4:$H$35),LOOKUP(F122,Sprint!$S$4:$S$35,Sprint!$H$4:$H$35)))))</f>
        <v/>
      </c>
      <c r="H122" s="29" t="str">
        <f>IF('Rangliste Rohdaten'!H122="","",'Rangliste Rohdaten'!H122)</f>
        <v/>
      </c>
      <c r="I122" s="61" t="str">
        <f>IF(H122="","",IF($E122="K",IF($D122=1,LOOKUP(H122,Springen!$E$4:$E$35,Springen!$A$4:$A$35),IF($D122=2,LOOKUP(H122,Springen!$F$4:$F$35,Springen!$A$4:$A$35),LOOKUP(H122,Springen!$G$4:$G$35,Springen!$A$4:$A$35))),IF($D122=1,LOOKUP(H122,Springen!$B$4:$B$35,Springen!$A$4:$A$35),IF($D122=2,LOOKUP(H122,Springen!$C$4:$C$35,Springen!$A$4:$A$34),LOOKUP(H122,Springen!$D$4:$D$35,Springen!$A$4:$A$35)))))</f>
        <v/>
      </c>
      <c r="J122" s="29" t="str">
        <f>IF('Rangliste Rohdaten'!J122="","",'Rangliste Rohdaten'!J122)</f>
        <v/>
      </c>
      <c r="K122" s="61" t="str">
        <f>IF(J122="","",IF($E122="K",IF($D122=1,LOOKUP(J122,Springen!$M$4:$M$35,Springen!$A$4:$A$35),IF($D122=2,LOOKUP(J122,Springen!$N$4:$N$35,Springen!$A$4:$A$35),LOOKUP(J122,Springen!$O$4:$O$35,Springen!$A$4:$A$35))),IF($D122=1,LOOKUP(J122,Springen!$J$4:$J$35,Springen!$A$4:$A$35),IF($D122=2,LOOKUP(J122,Springen!$K$4:$K$35,Springen!$A$4:$A$34),LOOKUP(J122,Springen!$L$4:$L$35,Springen!$A$4:$A$35)))))</f>
        <v/>
      </c>
      <c r="L122" s="29" t="str">
        <f>IF('Rangliste Rohdaten'!L122="","",'Rangliste Rohdaten'!L122)</f>
        <v/>
      </c>
      <c r="M122" s="61" t="str">
        <f>IF(L122="","",IF($E122="K",IF($D122=1,LOOKUP(L122,Werfen!$E$4:$E$35,Werfen!$A$4:$A$35),IF($D122=2,LOOKUP(L122,Werfen!$F$4:$F$35,Werfen!$A$4:$A$35),LOOKUP(L122,Werfen!$G$4:$G$35,Werfen!$A$4:$A$35))),IF($D122=1,LOOKUP(L122,Werfen!$B$4:$B$35,Werfen!$A$4:$A$35),IF($D122=2,LOOKUP(L122,Werfen!$C$4:$C$35,Werfen!$A$4:$A$34),LOOKUP(L122,Werfen!$D$4:$D$35,Werfen!$A$4:$A$35)))))</f>
        <v/>
      </c>
      <c r="N122" s="29" t="str">
        <f>IF('Rangliste Rohdaten'!N122="","",'Rangliste Rohdaten'!N122)</f>
        <v/>
      </c>
      <c r="O122" s="61" t="str">
        <f>IF(N122="","",IF($E122="K",IF($D122=1,LOOKUP(N122,Werfen!$M$4:$M$35,Werfen!$A$4:$A$35),IF($D122=2,LOOKUP(N122,Werfen!$N$4:$N$35,Werfen!$A$4:$A$35),LOOKUP(N122,Werfen!$O$4:$O$35,Werfen!$A$4:$A$35))),IF($D122=1,LOOKUP(N122,Werfen!$J$4:$J$35,Werfen!$A$4:$A$35),IF($D122=2,LOOKUP(N122,Werfen!$K$4:$K$35,Werfen!$A$4:$A$34),LOOKUP(N122,Werfen!$L$4:$L$35,Werfen!$A$4:$A$35)))))</f>
        <v/>
      </c>
      <c r="P122" s="254" t="str">
        <f>IF('Rangliste Rohdaten'!P122="","",'Rangliste Rohdaten'!P122)</f>
        <v/>
      </c>
      <c r="Q122" s="61" t="str">
        <f>IF(P122="","",IF($E122="K",IF($D122=1,LOOKUP(P122,Ausdauer!$E$4:$E$35,Ausdauer!$A$4:$A$35),IF($D122=2,LOOKUP(P122,Ausdauer!$F$4:$F$35,Ausdauer!$A$4:$A$35),LOOKUP(P122,Ausdauer!$G$4:$G$35,Ausdauer!$A$4:$A$35))),IF($D122=1,LOOKUP(P122,Ausdauer!$B$4:$B$35,Ausdauer!$A$4:$A$35),IF($D122=2,LOOKUP(P122,Ausdauer!$C$4:$C$35,Ausdauer!$A$4:$A$34),LOOKUP(P122,Ausdauer!$D$4:$D$35,Ausdauer!$A$4:$A$35)))))</f>
        <v/>
      </c>
      <c r="R122" s="29" t="str">
        <f>IF('Rangliste Rohdaten'!R122="","",'Rangliste Rohdaten'!R122)</f>
        <v/>
      </c>
      <c r="S122" s="61" t="str">
        <f>IF(R122="","",IF($E122="K",IF($D122=1,LOOKUP(R122,Ausdauer!$M$4:$M$35,Ausdauer!$A$4:$A$35),IF($D122=2,LOOKUP(R122,Ausdauer!$N$4:$N$35,Ausdauer!$A$4:$A$35),LOOKUP(R122,Ausdauer!$O$4:$O$35,Ausdauer!$A$4:$A$35))),IF($D122=1,LOOKUP(R122,Ausdauer!$J$4:$J$35,Ausdauer!$A$4:$A$35),IF($D122=2,LOOKUP(R122,Ausdauer!$K$4:$K$35,Ausdauer!$A$4:$A$34),LOOKUP(R122,Ausdauer!$L$4:$L$35,Ausdauer!$A$4:$A$35)))))</f>
        <v/>
      </c>
      <c r="T122" s="29" t="str">
        <f>IF('Rangliste Rohdaten'!T122="","",'Rangliste Rohdaten'!T122)</f>
        <v/>
      </c>
      <c r="U122" s="61" t="str">
        <f>IF(T122="","",IF($E122="K",IF($D122=1,LOOKUP(T122,Ausdauer!$T$4:$T$35,Ausdauer!$P$4:$P$35),IF($D122=2,LOOKUP(T122,Ausdauer!$U$4:$U$35,Ausdauer!$P$4:$P$35),LOOKUP(T122,Ausdauer!$V$4:$V$35,Ausdauer!$P$4:$P$35))),IF($D122=1,LOOKUP(T122,Ausdauer!$Q$4:$Q$35,Ausdauer!$P$4:$P$35),IF($D122=2,LOOKUP(T122,Ausdauer!$R$4:$R$35,Ausdauer!$P$4:$P$34),LOOKUP(T122,Ausdauer!$S$4:$S$35,Ausdauer!$P$4:$P$35)))))</f>
        <v/>
      </c>
      <c r="V122" s="175" t="e">
        <f>SUM(G122,I122,K122,M122,O122,Q122,S122,U122)/COUNT((G122,I122,K122,M122,O122,Q122,S122,U122))</f>
        <v>#DIV/0!</v>
      </c>
      <c r="W122" s="46"/>
      <c r="BE122" s="14"/>
      <c r="BF122" s="16"/>
    </row>
    <row r="123" spans="1:58" ht="14.25" x14ac:dyDescent="0.2">
      <c r="A123" s="241">
        <f>'Rangliste Rohdaten'!B123</f>
        <v>0</v>
      </c>
      <c r="B123" s="27">
        <f>'Rangliste Rohdaten'!C123</f>
        <v>0</v>
      </c>
      <c r="C123" s="27">
        <f>'Rangliste Rohdaten'!D123</f>
        <v>0</v>
      </c>
      <c r="D123" s="64">
        <f t="shared" si="1"/>
        <v>0</v>
      </c>
      <c r="E123" s="28">
        <f>'Rangliste Rohdaten'!E123</f>
        <v>0</v>
      </c>
      <c r="F123" s="29" t="str">
        <f>IF('Rangliste Rohdaten'!F123="","",'Rangliste Rohdaten'!F123)</f>
        <v/>
      </c>
      <c r="G123" s="61" t="str">
        <f>IF(F123="","",IF($E123="K",IF($D123=1,LOOKUP(F123,Sprint!$T$4:$T$35,Sprint!$H$4:$H$35),IF($D123=2,LOOKUP(F123,Sprint!$U$4:$U$35,Sprint!$H$4:$H$35),LOOKUP(F123,Sprint!$V$4:$V$35,Sprint!$H$4:$H$35))),IF($D123=1,LOOKUP(F123,Sprint!$Q$4:$Q$35,Sprint!$H$4:$H$35),IF($D123=2,LOOKUP(F123,Sprint!$R$4:$R$35,Sprint!$H$4:$H$35),LOOKUP(F123,Sprint!$S$4:$S$35,Sprint!$H$4:$H$35)))))</f>
        <v/>
      </c>
      <c r="H123" s="29" t="str">
        <f>IF('Rangliste Rohdaten'!H123="","",'Rangliste Rohdaten'!H123)</f>
        <v/>
      </c>
      <c r="I123" s="61" t="str">
        <f>IF(H123="","",IF($E123="K",IF($D123=1,LOOKUP(H123,Springen!$E$4:$E$35,Springen!$A$4:$A$35),IF($D123=2,LOOKUP(H123,Springen!$F$4:$F$35,Springen!$A$4:$A$35),LOOKUP(H123,Springen!$G$4:$G$35,Springen!$A$4:$A$35))),IF($D123=1,LOOKUP(H123,Springen!$B$4:$B$35,Springen!$A$4:$A$35),IF($D123=2,LOOKUP(H123,Springen!$C$4:$C$35,Springen!$A$4:$A$34),LOOKUP(H123,Springen!$D$4:$D$35,Springen!$A$4:$A$35)))))</f>
        <v/>
      </c>
      <c r="J123" s="29" t="str">
        <f>IF('Rangliste Rohdaten'!J123="","",'Rangliste Rohdaten'!J123)</f>
        <v/>
      </c>
      <c r="K123" s="61" t="str">
        <f>IF(J123="","",IF($E123="K",IF($D123=1,LOOKUP(J123,Springen!$M$4:$M$35,Springen!$A$4:$A$35),IF($D123=2,LOOKUP(J123,Springen!$N$4:$N$35,Springen!$A$4:$A$35),LOOKUP(J123,Springen!$O$4:$O$35,Springen!$A$4:$A$35))),IF($D123=1,LOOKUP(J123,Springen!$J$4:$J$35,Springen!$A$4:$A$35),IF($D123=2,LOOKUP(J123,Springen!$K$4:$K$35,Springen!$A$4:$A$34),LOOKUP(J123,Springen!$L$4:$L$35,Springen!$A$4:$A$35)))))</f>
        <v/>
      </c>
      <c r="L123" s="29" t="str">
        <f>IF('Rangliste Rohdaten'!L123="","",'Rangliste Rohdaten'!L123)</f>
        <v/>
      </c>
      <c r="M123" s="61" t="str">
        <f>IF(L123="","",IF($E123="K",IF($D123=1,LOOKUP(L123,Werfen!$E$4:$E$35,Werfen!$A$4:$A$35),IF($D123=2,LOOKUP(L123,Werfen!$F$4:$F$35,Werfen!$A$4:$A$35),LOOKUP(L123,Werfen!$G$4:$G$35,Werfen!$A$4:$A$35))),IF($D123=1,LOOKUP(L123,Werfen!$B$4:$B$35,Werfen!$A$4:$A$35),IF($D123=2,LOOKUP(L123,Werfen!$C$4:$C$35,Werfen!$A$4:$A$34),LOOKUP(L123,Werfen!$D$4:$D$35,Werfen!$A$4:$A$35)))))</f>
        <v/>
      </c>
      <c r="N123" s="29" t="str">
        <f>IF('Rangliste Rohdaten'!N123="","",'Rangliste Rohdaten'!N123)</f>
        <v/>
      </c>
      <c r="O123" s="61" t="str">
        <f>IF(N123="","",IF($E123="K",IF($D123=1,LOOKUP(N123,Werfen!$M$4:$M$35,Werfen!$A$4:$A$35),IF($D123=2,LOOKUP(N123,Werfen!$N$4:$N$35,Werfen!$A$4:$A$35),LOOKUP(N123,Werfen!$O$4:$O$35,Werfen!$A$4:$A$35))),IF($D123=1,LOOKUP(N123,Werfen!$J$4:$J$35,Werfen!$A$4:$A$35),IF($D123=2,LOOKUP(N123,Werfen!$K$4:$K$35,Werfen!$A$4:$A$34),LOOKUP(N123,Werfen!$L$4:$L$35,Werfen!$A$4:$A$35)))))</f>
        <v/>
      </c>
      <c r="P123" s="254" t="str">
        <f>IF('Rangliste Rohdaten'!P123="","",'Rangliste Rohdaten'!P123)</f>
        <v/>
      </c>
      <c r="Q123" s="61" t="str">
        <f>IF(P123="","",IF($E123="K",IF($D123=1,LOOKUP(P123,Ausdauer!$E$4:$E$35,Ausdauer!$A$4:$A$35),IF($D123=2,LOOKUP(P123,Ausdauer!$F$4:$F$35,Ausdauer!$A$4:$A$35),LOOKUP(P123,Ausdauer!$G$4:$G$35,Ausdauer!$A$4:$A$35))),IF($D123=1,LOOKUP(P123,Ausdauer!$B$4:$B$35,Ausdauer!$A$4:$A$35),IF($D123=2,LOOKUP(P123,Ausdauer!$C$4:$C$35,Ausdauer!$A$4:$A$34),LOOKUP(P123,Ausdauer!$D$4:$D$35,Ausdauer!$A$4:$A$35)))))</f>
        <v/>
      </c>
      <c r="R123" s="29" t="str">
        <f>IF('Rangliste Rohdaten'!R123="","",'Rangliste Rohdaten'!R123)</f>
        <v/>
      </c>
      <c r="S123" s="61" t="str">
        <f>IF(R123="","",IF($E123="K",IF($D123=1,LOOKUP(R123,Ausdauer!$M$4:$M$35,Ausdauer!$A$4:$A$35),IF($D123=2,LOOKUP(R123,Ausdauer!$N$4:$N$35,Ausdauer!$A$4:$A$35),LOOKUP(R123,Ausdauer!$O$4:$O$35,Ausdauer!$A$4:$A$35))),IF($D123=1,LOOKUP(R123,Ausdauer!$J$4:$J$35,Ausdauer!$A$4:$A$35),IF($D123=2,LOOKUP(R123,Ausdauer!$K$4:$K$35,Ausdauer!$A$4:$A$34),LOOKUP(R123,Ausdauer!$L$4:$L$35,Ausdauer!$A$4:$A$35)))))</f>
        <v/>
      </c>
      <c r="T123" s="29" t="str">
        <f>IF('Rangliste Rohdaten'!T123="","",'Rangliste Rohdaten'!T123)</f>
        <v/>
      </c>
      <c r="U123" s="61" t="str">
        <f>IF(T123="","",IF($E123="K",IF($D123=1,LOOKUP(T123,Ausdauer!$T$4:$T$35,Ausdauer!$P$4:$P$35),IF($D123=2,LOOKUP(T123,Ausdauer!$U$4:$U$35,Ausdauer!$P$4:$P$35),LOOKUP(T123,Ausdauer!$V$4:$V$35,Ausdauer!$P$4:$P$35))),IF($D123=1,LOOKUP(T123,Ausdauer!$Q$4:$Q$35,Ausdauer!$P$4:$P$35),IF($D123=2,LOOKUP(T123,Ausdauer!$R$4:$R$35,Ausdauer!$P$4:$P$34),LOOKUP(T123,Ausdauer!$S$4:$S$35,Ausdauer!$P$4:$P$35)))))</f>
        <v/>
      </c>
      <c r="V123" s="175" t="e">
        <f>SUM(G123,I123,K123,M123,O123,Q123,S123,U123)/COUNT((G123,I123,K123,M123,O123,Q123,S123,U123))</f>
        <v>#DIV/0!</v>
      </c>
      <c r="W123" s="46"/>
      <c r="BE123" s="14"/>
      <c r="BF123" s="16"/>
    </row>
    <row r="124" spans="1:58" ht="14.25" x14ac:dyDescent="0.2">
      <c r="A124" s="241">
        <f>'Rangliste Rohdaten'!B124</f>
        <v>0</v>
      </c>
      <c r="B124" s="27">
        <f>'Rangliste Rohdaten'!C124</f>
        <v>0</v>
      </c>
      <c r="C124" s="27">
        <f>'Rangliste Rohdaten'!D124</f>
        <v>0</v>
      </c>
      <c r="D124" s="64">
        <f t="shared" si="1"/>
        <v>0</v>
      </c>
      <c r="E124" s="28">
        <f>'Rangliste Rohdaten'!E124</f>
        <v>0</v>
      </c>
      <c r="F124" s="29" t="str">
        <f>IF('Rangliste Rohdaten'!F124="","",'Rangliste Rohdaten'!F124)</f>
        <v/>
      </c>
      <c r="G124" s="61" t="str">
        <f>IF(F124="","",IF($E124="K",IF($D124=1,LOOKUP(F124,Sprint!$T$4:$T$35,Sprint!$H$4:$H$35),IF($D124=2,LOOKUP(F124,Sprint!$U$4:$U$35,Sprint!$H$4:$H$35),LOOKUP(F124,Sprint!$V$4:$V$35,Sprint!$H$4:$H$35))),IF($D124=1,LOOKUP(F124,Sprint!$Q$4:$Q$35,Sprint!$H$4:$H$35),IF($D124=2,LOOKUP(F124,Sprint!$R$4:$R$35,Sprint!$H$4:$H$35),LOOKUP(F124,Sprint!$S$4:$S$35,Sprint!$H$4:$H$35)))))</f>
        <v/>
      </c>
      <c r="H124" s="29" t="str">
        <f>IF('Rangliste Rohdaten'!H124="","",'Rangliste Rohdaten'!H124)</f>
        <v/>
      </c>
      <c r="I124" s="61" t="str">
        <f>IF(H124="","",IF($E124="K",IF($D124=1,LOOKUP(H124,Springen!$E$4:$E$35,Springen!$A$4:$A$35),IF($D124=2,LOOKUP(H124,Springen!$F$4:$F$35,Springen!$A$4:$A$35),LOOKUP(H124,Springen!$G$4:$G$35,Springen!$A$4:$A$35))),IF($D124=1,LOOKUP(H124,Springen!$B$4:$B$35,Springen!$A$4:$A$35),IF($D124=2,LOOKUP(H124,Springen!$C$4:$C$35,Springen!$A$4:$A$34),LOOKUP(H124,Springen!$D$4:$D$35,Springen!$A$4:$A$35)))))</f>
        <v/>
      </c>
      <c r="J124" s="29" t="str">
        <f>IF('Rangliste Rohdaten'!J124="","",'Rangliste Rohdaten'!J124)</f>
        <v/>
      </c>
      <c r="K124" s="61" t="str">
        <f>IF(J124="","",IF($E124="K",IF($D124=1,LOOKUP(J124,Springen!$M$4:$M$35,Springen!$A$4:$A$35),IF($D124=2,LOOKUP(J124,Springen!$N$4:$N$35,Springen!$A$4:$A$35),LOOKUP(J124,Springen!$O$4:$O$35,Springen!$A$4:$A$35))),IF($D124=1,LOOKUP(J124,Springen!$J$4:$J$35,Springen!$A$4:$A$35),IF($D124=2,LOOKUP(J124,Springen!$K$4:$K$35,Springen!$A$4:$A$34),LOOKUP(J124,Springen!$L$4:$L$35,Springen!$A$4:$A$35)))))</f>
        <v/>
      </c>
      <c r="L124" s="29" t="str">
        <f>IF('Rangliste Rohdaten'!L124="","",'Rangliste Rohdaten'!L124)</f>
        <v/>
      </c>
      <c r="M124" s="61" t="str">
        <f>IF(L124="","",IF($E124="K",IF($D124=1,LOOKUP(L124,Werfen!$E$4:$E$35,Werfen!$A$4:$A$35),IF($D124=2,LOOKUP(L124,Werfen!$F$4:$F$35,Werfen!$A$4:$A$35),LOOKUP(L124,Werfen!$G$4:$G$35,Werfen!$A$4:$A$35))),IF($D124=1,LOOKUP(L124,Werfen!$B$4:$B$35,Werfen!$A$4:$A$35),IF($D124=2,LOOKUP(L124,Werfen!$C$4:$C$35,Werfen!$A$4:$A$34),LOOKUP(L124,Werfen!$D$4:$D$35,Werfen!$A$4:$A$35)))))</f>
        <v/>
      </c>
      <c r="N124" s="29" t="str">
        <f>IF('Rangliste Rohdaten'!N124="","",'Rangliste Rohdaten'!N124)</f>
        <v/>
      </c>
      <c r="O124" s="61" t="str">
        <f>IF(N124="","",IF($E124="K",IF($D124=1,LOOKUP(N124,Werfen!$M$4:$M$35,Werfen!$A$4:$A$35),IF($D124=2,LOOKUP(N124,Werfen!$N$4:$N$35,Werfen!$A$4:$A$35),LOOKUP(N124,Werfen!$O$4:$O$35,Werfen!$A$4:$A$35))),IF($D124=1,LOOKUP(N124,Werfen!$J$4:$J$35,Werfen!$A$4:$A$35),IF($D124=2,LOOKUP(N124,Werfen!$K$4:$K$35,Werfen!$A$4:$A$34),LOOKUP(N124,Werfen!$L$4:$L$35,Werfen!$A$4:$A$35)))))</f>
        <v/>
      </c>
      <c r="P124" s="254" t="str">
        <f>IF('Rangliste Rohdaten'!P124="","",'Rangliste Rohdaten'!P124)</f>
        <v/>
      </c>
      <c r="Q124" s="61" t="str">
        <f>IF(P124="","",IF($E124="K",IF($D124=1,LOOKUP(P124,Ausdauer!$E$4:$E$35,Ausdauer!$A$4:$A$35),IF($D124=2,LOOKUP(P124,Ausdauer!$F$4:$F$35,Ausdauer!$A$4:$A$35),LOOKUP(P124,Ausdauer!$G$4:$G$35,Ausdauer!$A$4:$A$35))),IF($D124=1,LOOKUP(P124,Ausdauer!$B$4:$B$35,Ausdauer!$A$4:$A$35),IF($D124=2,LOOKUP(P124,Ausdauer!$C$4:$C$35,Ausdauer!$A$4:$A$34),LOOKUP(P124,Ausdauer!$D$4:$D$35,Ausdauer!$A$4:$A$35)))))</f>
        <v/>
      </c>
      <c r="R124" s="29" t="str">
        <f>IF('Rangliste Rohdaten'!R124="","",'Rangliste Rohdaten'!R124)</f>
        <v/>
      </c>
      <c r="S124" s="61" t="str">
        <f>IF(R124="","",IF($E124="K",IF($D124=1,LOOKUP(R124,Ausdauer!$M$4:$M$35,Ausdauer!$A$4:$A$35),IF($D124=2,LOOKUP(R124,Ausdauer!$N$4:$N$35,Ausdauer!$A$4:$A$35),LOOKUP(R124,Ausdauer!$O$4:$O$35,Ausdauer!$A$4:$A$35))),IF($D124=1,LOOKUP(R124,Ausdauer!$J$4:$J$35,Ausdauer!$A$4:$A$35),IF($D124=2,LOOKUP(R124,Ausdauer!$K$4:$K$35,Ausdauer!$A$4:$A$34),LOOKUP(R124,Ausdauer!$L$4:$L$35,Ausdauer!$A$4:$A$35)))))</f>
        <v/>
      </c>
      <c r="T124" s="29" t="str">
        <f>IF('Rangliste Rohdaten'!T124="","",'Rangliste Rohdaten'!T124)</f>
        <v/>
      </c>
      <c r="U124" s="61" t="str">
        <f>IF(T124="","",IF($E124="K",IF($D124=1,LOOKUP(T124,Ausdauer!$T$4:$T$35,Ausdauer!$P$4:$P$35),IF($D124=2,LOOKUP(T124,Ausdauer!$U$4:$U$35,Ausdauer!$P$4:$P$35),LOOKUP(T124,Ausdauer!$V$4:$V$35,Ausdauer!$P$4:$P$35))),IF($D124=1,LOOKUP(T124,Ausdauer!$Q$4:$Q$35,Ausdauer!$P$4:$P$35),IF($D124=2,LOOKUP(T124,Ausdauer!$R$4:$R$35,Ausdauer!$P$4:$P$34),LOOKUP(T124,Ausdauer!$S$4:$S$35,Ausdauer!$P$4:$P$35)))))</f>
        <v/>
      </c>
      <c r="V124" s="175" t="e">
        <f>SUM(G124,I124,K124,M124,O124,Q124,S124,U124)/COUNT((G124,I124,K124,M124,O124,Q124,S124,U124))</f>
        <v>#DIV/0!</v>
      </c>
      <c r="W124" s="46"/>
      <c r="BE124" s="14"/>
      <c r="BF124" s="16"/>
    </row>
    <row r="125" spans="1:58" ht="14.25" x14ac:dyDescent="0.2">
      <c r="A125" s="241">
        <f>'Rangliste Rohdaten'!B125</f>
        <v>0</v>
      </c>
      <c r="B125" s="27">
        <f>'Rangliste Rohdaten'!C125</f>
        <v>0</v>
      </c>
      <c r="C125" s="27">
        <f>'Rangliste Rohdaten'!D125</f>
        <v>0</v>
      </c>
      <c r="D125" s="64">
        <f t="shared" si="1"/>
        <v>0</v>
      </c>
      <c r="E125" s="28">
        <f>'Rangliste Rohdaten'!E125</f>
        <v>0</v>
      </c>
      <c r="F125" s="29" t="str">
        <f>IF('Rangliste Rohdaten'!F125="","",'Rangliste Rohdaten'!F125)</f>
        <v/>
      </c>
      <c r="G125" s="61" t="str">
        <f>IF(F125="","",IF($E125="K",IF($D125=1,LOOKUP(F125,Sprint!$T$4:$T$35,Sprint!$H$4:$H$35),IF($D125=2,LOOKUP(F125,Sprint!$U$4:$U$35,Sprint!$H$4:$H$35),LOOKUP(F125,Sprint!$V$4:$V$35,Sprint!$H$4:$H$35))),IF($D125=1,LOOKUP(F125,Sprint!$Q$4:$Q$35,Sprint!$H$4:$H$35),IF($D125=2,LOOKUP(F125,Sprint!$R$4:$R$35,Sprint!$H$4:$H$35),LOOKUP(F125,Sprint!$S$4:$S$35,Sprint!$H$4:$H$35)))))</f>
        <v/>
      </c>
      <c r="H125" s="29" t="str">
        <f>IF('Rangliste Rohdaten'!H125="","",'Rangliste Rohdaten'!H125)</f>
        <v/>
      </c>
      <c r="I125" s="61" t="str">
        <f>IF(H125="","",IF($E125="K",IF($D125=1,LOOKUP(H125,Springen!$E$4:$E$35,Springen!$A$4:$A$35),IF($D125=2,LOOKUP(H125,Springen!$F$4:$F$35,Springen!$A$4:$A$35),LOOKUP(H125,Springen!$G$4:$G$35,Springen!$A$4:$A$35))),IF($D125=1,LOOKUP(H125,Springen!$B$4:$B$35,Springen!$A$4:$A$35),IF($D125=2,LOOKUP(H125,Springen!$C$4:$C$35,Springen!$A$4:$A$34),LOOKUP(H125,Springen!$D$4:$D$35,Springen!$A$4:$A$35)))))</f>
        <v/>
      </c>
      <c r="J125" s="29" t="str">
        <f>IF('Rangliste Rohdaten'!J125="","",'Rangliste Rohdaten'!J125)</f>
        <v/>
      </c>
      <c r="K125" s="61" t="str">
        <f>IF(J125="","",IF($E125="K",IF($D125=1,LOOKUP(J125,Springen!$M$4:$M$35,Springen!$A$4:$A$35),IF($D125=2,LOOKUP(J125,Springen!$N$4:$N$35,Springen!$A$4:$A$35),LOOKUP(J125,Springen!$O$4:$O$35,Springen!$A$4:$A$35))),IF($D125=1,LOOKUP(J125,Springen!$J$4:$J$35,Springen!$A$4:$A$35),IF($D125=2,LOOKUP(J125,Springen!$K$4:$K$35,Springen!$A$4:$A$34),LOOKUP(J125,Springen!$L$4:$L$35,Springen!$A$4:$A$35)))))</f>
        <v/>
      </c>
      <c r="L125" s="29" t="str">
        <f>IF('Rangliste Rohdaten'!L125="","",'Rangliste Rohdaten'!L125)</f>
        <v/>
      </c>
      <c r="M125" s="61" t="str">
        <f>IF(L125="","",IF($E125="K",IF($D125=1,LOOKUP(L125,Werfen!$E$4:$E$35,Werfen!$A$4:$A$35),IF($D125=2,LOOKUP(L125,Werfen!$F$4:$F$35,Werfen!$A$4:$A$35),LOOKUP(L125,Werfen!$G$4:$G$35,Werfen!$A$4:$A$35))),IF($D125=1,LOOKUP(L125,Werfen!$B$4:$B$35,Werfen!$A$4:$A$35),IF($D125=2,LOOKUP(L125,Werfen!$C$4:$C$35,Werfen!$A$4:$A$34),LOOKUP(L125,Werfen!$D$4:$D$35,Werfen!$A$4:$A$35)))))</f>
        <v/>
      </c>
      <c r="N125" s="29" t="str">
        <f>IF('Rangliste Rohdaten'!N125="","",'Rangliste Rohdaten'!N125)</f>
        <v/>
      </c>
      <c r="O125" s="61" t="str">
        <f>IF(N125="","",IF($E125="K",IF($D125=1,LOOKUP(N125,Werfen!$M$4:$M$35,Werfen!$A$4:$A$35),IF($D125=2,LOOKUP(N125,Werfen!$N$4:$N$35,Werfen!$A$4:$A$35),LOOKUP(N125,Werfen!$O$4:$O$35,Werfen!$A$4:$A$35))),IF($D125=1,LOOKUP(N125,Werfen!$J$4:$J$35,Werfen!$A$4:$A$35),IF($D125=2,LOOKUP(N125,Werfen!$K$4:$K$35,Werfen!$A$4:$A$34),LOOKUP(N125,Werfen!$L$4:$L$35,Werfen!$A$4:$A$35)))))</f>
        <v/>
      </c>
      <c r="P125" s="254" t="str">
        <f>IF('Rangliste Rohdaten'!P125="","",'Rangliste Rohdaten'!P125)</f>
        <v/>
      </c>
      <c r="Q125" s="61" t="str">
        <f>IF(P125="","",IF($E125="K",IF($D125=1,LOOKUP(P125,Ausdauer!$E$4:$E$35,Ausdauer!$A$4:$A$35),IF($D125=2,LOOKUP(P125,Ausdauer!$F$4:$F$35,Ausdauer!$A$4:$A$35),LOOKUP(P125,Ausdauer!$G$4:$G$35,Ausdauer!$A$4:$A$35))),IF($D125=1,LOOKUP(P125,Ausdauer!$B$4:$B$35,Ausdauer!$A$4:$A$35),IF($D125=2,LOOKUP(P125,Ausdauer!$C$4:$C$35,Ausdauer!$A$4:$A$34),LOOKUP(P125,Ausdauer!$D$4:$D$35,Ausdauer!$A$4:$A$35)))))</f>
        <v/>
      </c>
      <c r="R125" s="29" t="str">
        <f>IF('Rangliste Rohdaten'!R125="","",'Rangliste Rohdaten'!R125)</f>
        <v/>
      </c>
      <c r="S125" s="61" t="str">
        <f>IF(R125="","",IF($E125="K",IF($D125=1,LOOKUP(R125,Ausdauer!$M$4:$M$35,Ausdauer!$A$4:$A$35),IF($D125=2,LOOKUP(R125,Ausdauer!$N$4:$N$35,Ausdauer!$A$4:$A$35),LOOKUP(R125,Ausdauer!$O$4:$O$35,Ausdauer!$A$4:$A$35))),IF($D125=1,LOOKUP(R125,Ausdauer!$J$4:$J$35,Ausdauer!$A$4:$A$35),IF($D125=2,LOOKUP(R125,Ausdauer!$K$4:$K$35,Ausdauer!$A$4:$A$34),LOOKUP(R125,Ausdauer!$L$4:$L$35,Ausdauer!$A$4:$A$35)))))</f>
        <v/>
      </c>
      <c r="T125" s="29" t="str">
        <f>IF('Rangliste Rohdaten'!T125="","",'Rangliste Rohdaten'!T125)</f>
        <v/>
      </c>
      <c r="U125" s="61" t="str">
        <f>IF(T125="","",IF($E125="K",IF($D125=1,LOOKUP(T125,Ausdauer!$T$4:$T$35,Ausdauer!$P$4:$P$35),IF($D125=2,LOOKUP(T125,Ausdauer!$U$4:$U$35,Ausdauer!$P$4:$P$35),LOOKUP(T125,Ausdauer!$V$4:$V$35,Ausdauer!$P$4:$P$35))),IF($D125=1,LOOKUP(T125,Ausdauer!$Q$4:$Q$35,Ausdauer!$P$4:$P$35),IF($D125=2,LOOKUP(T125,Ausdauer!$R$4:$R$35,Ausdauer!$P$4:$P$34),LOOKUP(T125,Ausdauer!$S$4:$S$35,Ausdauer!$P$4:$P$35)))))</f>
        <v/>
      </c>
      <c r="V125" s="175" t="e">
        <f>SUM(G125,I125,K125,M125,O125,Q125,S125,U125)/COUNT((G125,I125,K125,M125,O125,Q125,S125,U125))</f>
        <v>#DIV/0!</v>
      </c>
      <c r="W125" s="46"/>
      <c r="BE125" s="14"/>
      <c r="BF125" s="16"/>
    </row>
    <row r="126" spans="1:58" ht="14.25" x14ac:dyDescent="0.2">
      <c r="A126" s="241">
        <f>'Rangliste Rohdaten'!B126</f>
        <v>0</v>
      </c>
      <c r="B126" s="27">
        <f>'Rangliste Rohdaten'!C126</f>
        <v>0</v>
      </c>
      <c r="C126" s="27">
        <f>'Rangliste Rohdaten'!D126</f>
        <v>0</v>
      </c>
      <c r="D126" s="64">
        <f t="shared" si="1"/>
        <v>0</v>
      </c>
      <c r="E126" s="28">
        <f>'Rangliste Rohdaten'!E126</f>
        <v>0</v>
      </c>
      <c r="F126" s="29" t="str">
        <f>IF('Rangliste Rohdaten'!F126="","",'Rangliste Rohdaten'!F126)</f>
        <v/>
      </c>
      <c r="G126" s="61" t="str">
        <f>IF(F126="","",IF($E126="K",IF($D126=1,LOOKUP(F126,Sprint!$T$4:$T$35,Sprint!$H$4:$H$35),IF($D126=2,LOOKUP(F126,Sprint!$U$4:$U$35,Sprint!$H$4:$H$35),LOOKUP(F126,Sprint!$V$4:$V$35,Sprint!$H$4:$H$35))),IF($D126=1,LOOKUP(F126,Sprint!$Q$4:$Q$35,Sprint!$H$4:$H$35),IF($D126=2,LOOKUP(F126,Sprint!$R$4:$R$35,Sprint!$H$4:$H$35),LOOKUP(F126,Sprint!$S$4:$S$35,Sprint!$H$4:$H$35)))))</f>
        <v/>
      </c>
      <c r="H126" s="29" t="str">
        <f>IF('Rangliste Rohdaten'!H126="","",'Rangliste Rohdaten'!H126)</f>
        <v/>
      </c>
      <c r="I126" s="61" t="str">
        <f>IF(H126="","",IF($E126="K",IF($D126=1,LOOKUP(H126,Springen!$E$4:$E$35,Springen!$A$4:$A$35),IF($D126=2,LOOKUP(H126,Springen!$F$4:$F$35,Springen!$A$4:$A$35),LOOKUP(H126,Springen!$G$4:$G$35,Springen!$A$4:$A$35))),IF($D126=1,LOOKUP(H126,Springen!$B$4:$B$35,Springen!$A$4:$A$35),IF($D126=2,LOOKUP(H126,Springen!$C$4:$C$35,Springen!$A$4:$A$34),LOOKUP(H126,Springen!$D$4:$D$35,Springen!$A$4:$A$35)))))</f>
        <v/>
      </c>
      <c r="J126" s="29" t="str">
        <f>IF('Rangliste Rohdaten'!J126="","",'Rangliste Rohdaten'!J126)</f>
        <v/>
      </c>
      <c r="K126" s="61" t="str">
        <f>IF(J126="","",IF($E126="K",IF($D126=1,LOOKUP(J126,Springen!$M$4:$M$35,Springen!$A$4:$A$35),IF($D126=2,LOOKUP(J126,Springen!$N$4:$N$35,Springen!$A$4:$A$35),LOOKUP(J126,Springen!$O$4:$O$35,Springen!$A$4:$A$35))),IF($D126=1,LOOKUP(J126,Springen!$J$4:$J$35,Springen!$A$4:$A$35),IF($D126=2,LOOKUP(J126,Springen!$K$4:$K$35,Springen!$A$4:$A$34),LOOKUP(J126,Springen!$L$4:$L$35,Springen!$A$4:$A$35)))))</f>
        <v/>
      </c>
      <c r="L126" s="29" t="str">
        <f>IF('Rangliste Rohdaten'!L126="","",'Rangliste Rohdaten'!L126)</f>
        <v/>
      </c>
      <c r="M126" s="61" t="str">
        <f>IF(L126="","",IF($E126="K",IF($D126=1,LOOKUP(L126,Werfen!$E$4:$E$35,Werfen!$A$4:$A$35),IF($D126=2,LOOKUP(L126,Werfen!$F$4:$F$35,Werfen!$A$4:$A$35),LOOKUP(L126,Werfen!$G$4:$G$35,Werfen!$A$4:$A$35))),IF($D126=1,LOOKUP(L126,Werfen!$B$4:$B$35,Werfen!$A$4:$A$35),IF($D126=2,LOOKUP(L126,Werfen!$C$4:$C$35,Werfen!$A$4:$A$34),LOOKUP(L126,Werfen!$D$4:$D$35,Werfen!$A$4:$A$35)))))</f>
        <v/>
      </c>
      <c r="N126" s="29" t="str">
        <f>IF('Rangliste Rohdaten'!N126="","",'Rangliste Rohdaten'!N126)</f>
        <v/>
      </c>
      <c r="O126" s="61" t="str">
        <f>IF(N126="","",IF($E126="K",IF($D126=1,LOOKUP(N126,Werfen!$M$4:$M$35,Werfen!$A$4:$A$35),IF($D126=2,LOOKUP(N126,Werfen!$N$4:$N$35,Werfen!$A$4:$A$35),LOOKUP(N126,Werfen!$O$4:$O$35,Werfen!$A$4:$A$35))),IF($D126=1,LOOKUP(N126,Werfen!$J$4:$J$35,Werfen!$A$4:$A$35),IF($D126=2,LOOKUP(N126,Werfen!$K$4:$K$35,Werfen!$A$4:$A$34),LOOKUP(N126,Werfen!$L$4:$L$35,Werfen!$A$4:$A$35)))))</f>
        <v/>
      </c>
      <c r="P126" s="254" t="str">
        <f>IF('Rangliste Rohdaten'!P126="","",'Rangliste Rohdaten'!P126)</f>
        <v/>
      </c>
      <c r="Q126" s="61" t="str">
        <f>IF(P126="","",IF($E126="K",IF($D126=1,LOOKUP(P126,Ausdauer!$E$4:$E$35,Ausdauer!$A$4:$A$35),IF($D126=2,LOOKUP(P126,Ausdauer!$F$4:$F$35,Ausdauer!$A$4:$A$35),LOOKUP(P126,Ausdauer!$G$4:$G$35,Ausdauer!$A$4:$A$35))),IF($D126=1,LOOKUP(P126,Ausdauer!$B$4:$B$35,Ausdauer!$A$4:$A$35),IF($D126=2,LOOKUP(P126,Ausdauer!$C$4:$C$35,Ausdauer!$A$4:$A$34),LOOKUP(P126,Ausdauer!$D$4:$D$35,Ausdauer!$A$4:$A$35)))))</f>
        <v/>
      </c>
      <c r="R126" s="29" t="str">
        <f>IF('Rangliste Rohdaten'!R126="","",'Rangliste Rohdaten'!R126)</f>
        <v/>
      </c>
      <c r="S126" s="61" t="str">
        <f>IF(R126="","",IF($E126="K",IF($D126=1,LOOKUP(R126,Ausdauer!$M$4:$M$35,Ausdauer!$A$4:$A$35),IF($D126=2,LOOKUP(R126,Ausdauer!$N$4:$N$35,Ausdauer!$A$4:$A$35),LOOKUP(R126,Ausdauer!$O$4:$O$35,Ausdauer!$A$4:$A$35))),IF($D126=1,LOOKUP(R126,Ausdauer!$J$4:$J$35,Ausdauer!$A$4:$A$35),IF($D126=2,LOOKUP(R126,Ausdauer!$K$4:$K$35,Ausdauer!$A$4:$A$34),LOOKUP(R126,Ausdauer!$L$4:$L$35,Ausdauer!$A$4:$A$35)))))</f>
        <v/>
      </c>
      <c r="T126" s="29" t="str">
        <f>IF('Rangliste Rohdaten'!T126="","",'Rangliste Rohdaten'!T126)</f>
        <v/>
      </c>
      <c r="U126" s="61" t="str">
        <f>IF(T126="","",IF($E126="K",IF($D126=1,LOOKUP(T126,Ausdauer!$T$4:$T$35,Ausdauer!$P$4:$P$35),IF($D126=2,LOOKUP(T126,Ausdauer!$U$4:$U$35,Ausdauer!$P$4:$P$35),LOOKUP(T126,Ausdauer!$V$4:$V$35,Ausdauer!$P$4:$P$35))),IF($D126=1,LOOKUP(T126,Ausdauer!$Q$4:$Q$35,Ausdauer!$P$4:$P$35),IF($D126=2,LOOKUP(T126,Ausdauer!$R$4:$R$35,Ausdauer!$P$4:$P$34),LOOKUP(T126,Ausdauer!$S$4:$S$35,Ausdauer!$P$4:$P$35)))))</f>
        <v/>
      </c>
      <c r="V126" s="175" t="e">
        <f>SUM(G126,I126,K126,M126,O126,Q126,S126,U126)/COUNT((G126,I126,K126,M126,O126,Q126,S126,U126))</f>
        <v>#DIV/0!</v>
      </c>
      <c r="W126" s="46"/>
      <c r="BE126" s="14"/>
      <c r="BF126" s="16"/>
    </row>
    <row r="127" spans="1:58" ht="14.25" x14ac:dyDescent="0.2">
      <c r="A127" s="241">
        <f>'Rangliste Rohdaten'!B127</f>
        <v>0</v>
      </c>
      <c r="B127" s="242">
        <f>'Rangliste Rohdaten'!C127</f>
        <v>0</v>
      </c>
      <c r="C127" s="242">
        <f>'Rangliste Rohdaten'!D127</f>
        <v>0</v>
      </c>
      <c r="D127" s="64">
        <f t="shared" ref="D127" si="2">VALUE(MID(C127,1,1))</f>
        <v>0</v>
      </c>
      <c r="E127" s="28">
        <f>'Rangliste Rohdaten'!E127</f>
        <v>0</v>
      </c>
      <c r="F127" s="29" t="str">
        <f>IF('Rangliste Rohdaten'!F127="","",'Rangliste Rohdaten'!F127)</f>
        <v/>
      </c>
      <c r="G127" s="61" t="str">
        <f>IF(F127="","",IF($E127="K",IF($D127=1,LOOKUP(F127,Sprint!$T$4:$T$35,Sprint!$H$4:$H$35),IF($D127=2,LOOKUP(F127,Sprint!$U$4:$U$35,Sprint!$H$4:$H$35),LOOKUP(F127,Sprint!$V$4:$V$35,Sprint!$H$4:$H$35))),IF($D127=1,LOOKUP(F127,Sprint!$Q$4:$Q$35,Sprint!$H$4:$H$35),IF($D127=2,LOOKUP(F127,Sprint!$R$4:$R$35,Sprint!$H$4:$H$35),LOOKUP(F127,Sprint!$S$4:$S$35,Sprint!$H$4:$H$35)))))</f>
        <v/>
      </c>
      <c r="H127" s="29" t="str">
        <f>IF('Rangliste Rohdaten'!H127="","",'Rangliste Rohdaten'!H127)</f>
        <v/>
      </c>
      <c r="I127" s="61" t="str">
        <f>IF(H127="","",IF($E127="K",IF($D127=1,LOOKUP(H127,Springen!$E$4:$E$35,Springen!$A$4:$A$35),IF($D127=2,LOOKUP(H127,Springen!$F$4:$F$35,Springen!$A$4:$A$35),LOOKUP(H127,Springen!$G$4:$G$35,Springen!$A$4:$A$35))),IF($D127=1,LOOKUP(H127,Springen!$B$4:$B$35,Springen!$A$4:$A$35),IF($D127=2,LOOKUP(H127,Springen!$C$4:$C$35,Springen!$A$4:$A$34),LOOKUP(H127,Springen!$D$4:$D$35,Springen!$A$4:$A$35)))))</f>
        <v/>
      </c>
      <c r="J127" s="29" t="str">
        <f>IF('Rangliste Rohdaten'!J127="","",'Rangliste Rohdaten'!J127)</f>
        <v/>
      </c>
      <c r="K127" s="61" t="str">
        <f>IF(J127="","",IF($E127="K",IF($D127=1,LOOKUP(J127,Springen!$M$4:$M$35,Springen!$A$4:$A$35),IF($D127=2,LOOKUP(J127,Springen!$N$4:$N$35,Springen!$A$4:$A$35),LOOKUP(J127,Springen!$O$4:$O$35,Springen!$A$4:$A$35))),IF($D127=1,LOOKUP(J127,Springen!$J$4:$J$35,Springen!$A$4:$A$35),IF($D127=2,LOOKUP(J127,Springen!$K$4:$K$35,Springen!$A$4:$A$34),LOOKUP(J127,Springen!$L$4:$L$35,Springen!$A$4:$A$35)))))</f>
        <v/>
      </c>
      <c r="L127" s="29" t="str">
        <f>IF('Rangliste Rohdaten'!L127="","",'Rangliste Rohdaten'!L127)</f>
        <v/>
      </c>
      <c r="M127" s="61" t="str">
        <f>IF(L127="","",IF($E127="K",IF($D127=1,LOOKUP(L127,Werfen!$E$4:$E$35,Werfen!$A$4:$A$35),IF($D127=2,LOOKUP(L127,Werfen!$F$4:$F$35,Werfen!$A$4:$A$35),LOOKUP(L127,Werfen!$G$4:$G$35,Werfen!$A$4:$A$35))),IF($D127=1,LOOKUP(L127,Werfen!$B$4:$B$35,Werfen!$A$4:$A$35),IF($D127=2,LOOKUP(L127,Werfen!$C$4:$C$35,Werfen!$A$4:$A$34),LOOKUP(L127,Werfen!$D$4:$D$35,Werfen!$A$4:$A$35)))))</f>
        <v/>
      </c>
      <c r="N127" s="29" t="str">
        <f>IF('Rangliste Rohdaten'!N127="","",'Rangliste Rohdaten'!N127)</f>
        <v/>
      </c>
      <c r="O127" s="61" t="str">
        <f>IF(N127="","",IF($E127="K",IF($D127=1,LOOKUP(N127,Werfen!$M$4:$M$35,Werfen!$A$4:$A$35),IF($D127=2,LOOKUP(N127,Werfen!$N$4:$N$35,Werfen!$A$4:$A$35),LOOKUP(N127,Werfen!$O$4:$O$35,Werfen!$A$4:$A$35))),IF($D127=1,LOOKUP(N127,Werfen!$J$4:$J$35,Werfen!$A$4:$A$35),IF($D127=2,LOOKUP(N127,Werfen!$K$4:$K$35,Werfen!$A$4:$A$34),LOOKUP(N127,Werfen!$L$4:$L$35,Werfen!$A$4:$A$35)))))</f>
        <v/>
      </c>
      <c r="P127" s="254" t="str">
        <f>IF('Rangliste Rohdaten'!P127="","",'Rangliste Rohdaten'!P127)</f>
        <v/>
      </c>
      <c r="Q127" s="61" t="str">
        <f>IF(P127="","",IF($E127="K",IF($D127=1,LOOKUP(P127,Ausdauer!$E$4:$E$35,Ausdauer!$A$4:$A$35),IF($D127=2,LOOKUP(P127,Ausdauer!$F$4:$F$35,Ausdauer!$A$4:$A$35),LOOKUP(P127,Ausdauer!$G$4:$G$35,Ausdauer!$A$4:$A$35))),IF($D127=1,LOOKUP(P127,Ausdauer!$B$4:$B$35,Ausdauer!$A$4:$A$35),IF($D127=2,LOOKUP(P127,Ausdauer!$C$4:$C$35,Ausdauer!$A$4:$A$34),LOOKUP(P127,Ausdauer!$D$4:$D$35,Ausdauer!$A$4:$A$35)))))</f>
        <v/>
      </c>
      <c r="R127" s="29" t="str">
        <f>IF('Rangliste Rohdaten'!R127="","",'Rangliste Rohdaten'!R127)</f>
        <v/>
      </c>
      <c r="S127" s="61" t="str">
        <f>IF(R127="","",IF($E127="K",IF($D127=1,LOOKUP(R127,Ausdauer!$M$4:$M$35,Ausdauer!$A$4:$A$35),IF($D127=2,LOOKUP(R127,Ausdauer!$N$4:$N$35,Ausdauer!$A$4:$A$35),LOOKUP(R127,Ausdauer!$O$4:$O$35,Ausdauer!$A$4:$A$35))),IF($D127=1,LOOKUP(R127,Ausdauer!$J$4:$J$35,Ausdauer!$A$4:$A$35),IF($D127=2,LOOKUP(R127,Ausdauer!$K$4:$K$35,Ausdauer!$A$4:$A$34),LOOKUP(R127,Ausdauer!$L$4:$L$35,Ausdauer!$A$4:$A$35)))))</f>
        <v/>
      </c>
      <c r="T127" s="29" t="str">
        <f>IF('Rangliste Rohdaten'!T127="","",'Rangliste Rohdaten'!T127)</f>
        <v/>
      </c>
      <c r="U127" s="61" t="str">
        <f>IF(T127="","",IF($E127="K",IF($D127=1,LOOKUP(T127,Ausdauer!$T$4:$T$35,Ausdauer!$P$4:$P$35),IF($D127=2,LOOKUP(T127,Ausdauer!$U$4:$U$35,Ausdauer!$P$4:$P$35),LOOKUP(T127,Ausdauer!$V$4:$V$35,Ausdauer!$P$4:$P$35))),IF($D127=1,LOOKUP(T127,Ausdauer!$Q$4:$Q$35,Ausdauer!$P$4:$P$35),IF($D127=2,LOOKUP(T127,Ausdauer!$R$4:$R$35,Ausdauer!$P$4:$P$34),LOOKUP(T127,Ausdauer!$S$4:$S$35,Ausdauer!$P$4:$P$35)))))</f>
        <v/>
      </c>
      <c r="V127" s="175" t="e">
        <f>SUM(G127,I127,K127,M127,O127,Q127,S127,U127)/COUNT((G127,I127,K127,M127,O127,Q127,S127,U127))</f>
        <v>#DIV/0!</v>
      </c>
      <c r="W127" s="46"/>
      <c r="BE127" s="14"/>
      <c r="BF127" s="16"/>
    </row>
    <row r="128" spans="1:58" ht="14.25" x14ac:dyDescent="0.2">
      <c r="A128" s="241">
        <f>'Rangliste Rohdaten'!B128</f>
        <v>0</v>
      </c>
      <c r="B128" s="27">
        <f>'Rangliste Rohdaten'!C128</f>
        <v>0</v>
      </c>
      <c r="C128" s="27">
        <f>'Rangliste Rohdaten'!D128</f>
        <v>0</v>
      </c>
      <c r="D128" s="64">
        <f t="shared" si="1"/>
        <v>0</v>
      </c>
      <c r="E128" s="28">
        <f>'Rangliste Rohdaten'!E128</f>
        <v>0</v>
      </c>
      <c r="F128" s="29" t="str">
        <f>IF('Rangliste Rohdaten'!F128="","",'Rangliste Rohdaten'!F128)</f>
        <v/>
      </c>
      <c r="G128" s="61" t="str">
        <f>IF(F128="","",IF($E128="K",IF($D128=1,LOOKUP(F128,Sprint!$T$4:$T$35,Sprint!$H$4:$H$35),IF($D128=2,LOOKUP(F128,Sprint!$U$4:$U$35,Sprint!$H$4:$H$35),LOOKUP(F128,Sprint!$V$4:$V$35,Sprint!$H$4:$H$35))),IF($D128=1,LOOKUP(F128,Sprint!$Q$4:$Q$35,Sprint!$H$4:$H$35),IF($D128=2,LOOKUP(F128,Sprint!$R$4:$R$35,Sprint!$H$4:$H$35),LOOKUP(F128,Sprint!$S$4:$S$35,Sprint!$H$4:$H$35)))))</f>
        <v/>
      </c>
      <c r="H128" s="29" t="str">
        <f>IF('Rangliste Rohdaten'!H128="","",'Rangliste Rohdaten'!H128)</f>
        <v/>
      </c>
      <c r="I128" s="61" t="str">
        <f>IF(H128="","",IF($E128="K",IF($D128=1,LOOKUP(H128,Springen!$E$4:$E$35,Springen!$A$4:$A$35),IF($D128=2,LOOKUP(H128,Springen!$F$4:$F$35,Springen!$A$4:$A$35),LOOKUP(H128,Springen!$G$4:$G$35,Springen!$A$4:$A$35))),IF($D128=1,LOOKUP(H128,Springen!$B$4:$B$35,Springen!$A$4:$A$35),IF($D128=2,LOOKUP(H128,Springen!$C$4:$C$35,Springen!$A$4:$A$34),LOOKUP(H128,Springen!$D$4:$D$35,Springen!$A$4:$A$35)))))</f>
        <v/>
      </c>
      <c r="J128" s="29" t="str">
        <f>IF('Rangliste Rohdaten'!J128="","",'Rangliste Rohdaten'!J128)</f>
        <v/>
      </c>
      <c r="K128" s="61" t="str">
        <f>IF(J128="","",IF($E128="K",IF($D128=1,LOOKUP(J128,Springen!$M$4:$M$35,Springen!$A$4:$A$35),IF($D128=2,LOOKUP(J128,Springen!$N$4:$N$35,Springen!$A$4:$A$35),LOOKUP(J128,Springen!$O$4:$O$35,Springen!$A$4:$A$35))),IF($D128=1,LOOKUP(J128,Springen!$J$4:$J$35,Springen!$A$4:$A$35),IF($D128=2,LOOKUP(J128,Springen!$K$4:$K$35,Springen!$A$4:$A$34),LOOKUP(J128,Springen!$L$4:$L$35,Springen!$A$4:$A$35)))))</f>
        <v/>
      </c>
      <c r="L128" s="29" t="str">
        <f>IF('Rangliste Rohdaten'!L128="","",'Rangliste Rohdaten'!L128)</f>
        <v/>
      </c>
      <c r="M128" s="61" t="str">
        <f>IF(L128="","",IF($E128="K",IF($D128=1,LOOKUP(L128,Werfen!$E$4:$E$35,Werfen!$A$4:$A$35),IF($D128=2,LOOKUP(L128,Werfen!$F$4:$F$35,Werfen!$A$4:$A$35),LOOKUP(L128,Werfen!$G$4:$G$35,Werfen!$A$4:$A$35))),IF($D128=1,LOOKUP(L128,Werfen!$B$4:$B$35,Werfen!$A$4:$A$35),IF($D128=2,LOOKUP(L128,Werfen!$C$4:$C$35,Werfen!$A$4:$A$34),LOOKUP(L128,Werfen!$D$4:$D$35,Werfen!$A$4:$A$35)))))</f>
        <v/>
      </c>
      <c r="N128" s="29" t="str">
        <f>IF('Rangliste Rohdaten'!N128="","",'Rangliste Rohdaten'!N128)</f>
        <v/>
      </c>
      <c r="O128" s="61" t="str">
        <f>IF(N128="","",IF($E128="K",IF($D128=1,LOOKUP(N128,Werfen!$M$4:$M$35,Werfen!$A$4:$A$35),IF($D128=2,LOOKUP(N128,Werfen!$N$4:$N$35,Werfen!$A$4:$A$35),LOOKUP(N128,Werfen!$O$4:$O$35,Werfen!$A$4:$A$35))),IF($D128=1,LOOKUP(N128,Werfen!$J$4:$J$35,Werfen!$A$4:$A$35),IF($D128=2,LOOKUP(N128,Werfen!$K$4:$K$35,Werfen!$A$4:$A$34),LOOKUP(N128,Werfen!$L$4:$L$35,Werfen!$A$4:$A$35)))))</f>
        <v/>
      </c>
      <c r="P128" s="254" t="str">
        <f>IF('Rangliste Rohdaten'!P128="","",'Rangliste Rohdaten'!P128)</f>
        <v/>
      </c>
      <c r="Q128" s="61" t="str">
        <f>IF(P128="","",IF($E128="K",IF($D128=1,LOOKUP(P128,Ausdauer!$E$4:$E$35,Ausdauer!$A$4:$A$35),IF($D128=2,LOOKUP(P128,Ausdauer!$F$4:$F$35,Ausdauer!$A$4:$A$35),LOOKUP(P128,Ausdauer!$G$4:$G$35,Ausdauer!$A$4:$A$35))),IF($D128=1,LOOKUP(P128,Ausdauer!$B$4:$B$35,Ausdauer!$A$4:$A$35),IF($D128=2,LOOKUP(P128,Ausdauer!$C$4:$C$35,Ausdauer!$A$4:$A$34),LOOKUP(P128,Ausdauer!$D$4:$D$35,Ausdauer!$A$4:$A$35)))))</f>
        <v/>
      </c>
      <c r="R128" s="29" t="str">
        <f>IF('Rangliste Rohdaten'!R128="","",'Rangliste Rohdaten'!R128)</f>
        <v/>
      </c>
      <c r="S128" s="61" t="str">
        <f>IF(R128="","",IF($E128="K",IF($D128=1,LOOKUP(R128,Ausdauer!$M$4:$M$35,Ausdauer!$A$4:$A$35),IF($D128=2,LOOKUP(R128,Ausdauer!$N$4:$N$35,Ausdauer!$A$4:$A$35),LOOKUP(R128,Ausdauer!$O$4:$O$35,Ausdauer!$A$4:$A$35))),IF($D128=1,LOOKUP(R128,Ausdauer!$J$4:$J$35,Ausdauer!$A$4:$A$35),IF($D128=2,LOOKUP(R128,Ausdauer!$K$4:$K$35,Ausdauer!$A$4:$A$34),LOOKUP(R128,Ausdauer!$L$4:$L$35,Ausdauer!$A$4:$A$35)))))</f>
        <v/>
      </c>
      <c r="T128" s="29" t="str">
        <f>IF('Rangliste Rohdaten'!T128="","",'Rangliste Rohdaten'!T128)</f>
        <v/>
      </c>
      <c r="U128" s="61" t="str">
        <f>IF(T128="","",IF($E128="K",IF($D128=1,LOOKUP(T128,Ausdauer!$T$4:$T$35,Ausdauer!$P$4:$P$35),IF($D128=2,LOOKUP(T128,Ausdauer!$U$4:$U$35,Ausdauer!$P$4:$P$35),LOOKUP(T128,Ausdauer!$V$4:$V$35,Ausdauer!$P$4:$P$35))),IF($D128=1,LOOKUP(T128,Ausdauer!$Q$4:$Q$35,Ausdauer!$P$4:$P$35),IF($D128=2,LOOKUP(T128,Ausdauer!$R$4:$R$35,Ausdauer!$P$4:$P$34),LOOKUP(T128,Ausdauer!$S$4:$S$35,Ausdauer!$P$4:$P$35)))))</f>
        <v/>
      </c>
      <c r="V128" s="175" t="e">
        <f>SUM(G128,I128,K128,M128,O128,Q128,S128,U128)/COUNT((G128,I128,K128,M128,O128,Q128,S128,U128))</f>
        <v>#DIV/0!</v>
      </c>
      <c r="W128" s="46"/>
      <c r="BE128" s="14"/>
      <c r="BF128" s="16"/>
    </row>
    <row r="129" spans="1:58" ht="14.25" x14ac:dyDescent="0.2">
      <c r="A129" s="241">
        <f>'Rangliste Rohdaten'!B129</f>
        <v>0</v>
      </c>
      <c r="B129" s="27">
        <f>'Rangliste Rohdaten'!C129</f>
        <v>0</v>
      </c>
      <c r="C129" s="27">
        <f>'Rangliste Rohdaten'!D129</f>
        <v>0</v>
      </c>
      <c r="D129" s="64">
        <f t="shared" si="1"/>
        <v>0</v>
      </c>
      <c r="E129" s="28">
        <f>'Rangliste Rohdaten'!E129</f>
        <v>0</v>
      </c>
      <c r="F129" s="29" t="str">
        <f>IF('Rangliste Rohdaten'!F129="","",'Rangliste Rohdaten'!F129)</f>
        <v/>
      </c>
      <c r="G129" s="61" t="str">
        <f>IF(F129="","",IF($E129="K",IF($D129=1,LOOKUP(F129,Sprint!$T$4:$T$35,Sprint!$H$4:$H$35),IF($D129=2,LOOKUP(F129,Sprint!$U$4:$U$35,Sprint!$H$4:$H$35),LOOKUP(F129,Sprint!$V$4:$V$35,Sprint!$H$4:$H$35))),IF($D129=1,LOOKUP(F129,Sprint!$Q$4:$Q$35,Sprint!$H$4:$H$35),IF($D129=2,LOOKUP(F129,Sprint!$R$4:$R$35,Sprint!$H$4:$H$35),LOOKUP(F129,Sprint!$S$4:$S$35,Sprint!$H$4:$H$35)))))</f>
        <v/>
      </c>
      <c r="H129" s="29" t="str">
        <f>IF('Rangliste Rohdaten'!H129="","",'Rangliste Rohdaten'!H129)</f>
        <v/>
      </c>
      <c r="I129" s="61" t="str">
        <f>IF(H129="","",IF($E129="K",IF($D129=1,LOOKUP(H129,Springen!$E$4:$E$35,Springen!$A$4:$A$35),IF($D129=2,LOOKUP(H129,Springen!$F$4:$F$35,Springen!$A$4:$A$35),LOOKUP(H129,Springen!$G$4:$G$35,Springen!$A$4:$A$35))),IF($D129=1,LOOKUP(H129,Springen!$B$4:$B$35,Springen!$A$4:$A$35),IF($D129=2,LOOKUP(H129,Springen!$C$4:$C$35,Springen!$A$4:$A$34),LOOKUP(H129,Springen!$D$4:$D$35,Springen!$A$4:$A$35)))))</f>
        <v/>
      </c>
      <c r="J129" s="29" t="str">
        <f>IF('Rangliste Rohdaten'!J129="","",'Rangliste Rohdaten'!J129)</f>
        <v/>
      </c>
      <c r="K129" s="61" t="str">
        <f>IF(J129="","",IF($E129="K",IF($D129=1,LOOKUP(J129,Springen!$M$4:$M$35,Springen!$A$4:$A$35),IF($D129=2,LOOKUP(J129,Springen!$N$4:$N$35,Springen!$A$4:$A$35),LOOKUP(J129,Springen!$O$4:$O$35,Springen!$A$4:$A$35))),IF($D129=1,LOOKUP(J129,Springen!$J$4:$J$35,Springen!$A$4:$A$35),IF($D129=2,LOOKUP(J129,Springen!$K$4:$K$35,Springen!$A$4:$A$34),LOOKUP(J129,Springen!$L$4:$L$35,Springen!$A$4:$A$35)))))</f>
        <v/>
      </c>
      <c r="L129" s="29" t="str">
        <f>IF('Rangliste Rohdaten'!L129="","",'Rangliste Rohdaten'!L129)</f>
        <v/>
      </c>
      <c r="M129" s="61" t="str">
        <f>IF(L129="","",IF($E129="K",IF($D129=1,LOOKUP(L129,Werfen!$E$4:$E$35,Werfen!$A$4:$A$35),IF($D129=2,LOOKUP(L129,Werfen!$F$4:$F$35,Werfen!$A$4:$A$35),LOOKUP(L129,Werfen!$G$4:$G$35,Werfen!$A$4:$A$35))),IF($D129=1,LOOKUP(L129,Werfen!$B$4:$B$35,Werfen!$A$4:$A$35),IF($D129=2,LOOKUP(L129,Werfen!$C$4:$C$35,Werfen!$A$4:$A$34),LOOKUP(L129,Werfen!$D$4:$D$35,Werfen!$A$4:$A$35)))))</f>
        <v/>
      </c>
      <c r="N129" s="29" t="str">
        <f>IF('Rangliste Rohdaten'!N129="","",'Rangliste Rohdaten'!N129)</f>
        <v/>
      </c>
      <c r="O129" s="61" t="str">
        <f>IF(N129="","",IF($E129="K",IF($D129=1,LOOKUP(N129,Werfen!$M$4:$M$35,Werfen!$A$4:$A$35),IF($D129=2,LOOKUP(N129,Werfen!$N$4:$N$35,Werfen!$A$4:$A$35),LOOKUP(N129,Werfen!$O$4:$O$35,Werfen!$A$4:$A$35))),IF($D129=1,LOOKUP(N129,Werfen!$J$4:$J$35,Werfen!$A$4:$A$35),IF($D129=2,LOOKUP(N129,Werfen!$K$4:$K$35,Werfen!$A$4:$A$34),LOOKUP(N129,Werfen!$L$4:$L$35,Werfen!$A$4:$A$35)))))</f>
        <v/>
      </c>
      <c r="P129" s="254" t="str">
        <f>IF('Rangliste Rohdaten'!P129="","",'Rangliste Rohdaten'!P129)</f>
        <v/>
      </c>
      <c r="Q129" s="61" t="str">
        <f>IF(P129="","",IF($E129="K",IF($D129=1,LOOKUP(P129,Ausdauer!$E$4:$E$35,Ausdauer!$A$4:$A$35),IF($D129=2,LOOKUP(P129,Ausdauer!$F$4:$F$35,Ausdauer!$A$4:$A$35),LOOKUP(P129,Ausdauer!$G$4:$G$35,Ausdauer!$A$4:$A$35))),IF($D129=1,LOOKUP(P129,Ausdauer!$B$4:$B$35,Ausdauer!$A$4:$A$35),IF($D129=2,LOOKUP(P129,Ausdauer!$C$4:$C$35,Ausdauer!$A$4:$A$34),LOOKUP(P129,Ausdauer!$D$4:$D$35,Ausdauer!$A$4:$A$35)))))</f>
        <v/>
      </c>
      <c r="R129" s="29" t="str">
        <f>IF('Rangliste Rohdaten'!R129="","",'Rangliste Rohdaten'!R129)</f>
        <v/>
      </c>
      <c r="S129" s="61" t="str">
        <f>IF(R129="","",IF($E129="K",IF($D129=1,LOOKUP(R129,Ausdauer!$M$4:$M$35,Ausdauer!$A$4:$A$35),IF($D129=2,LOOKUP(R129,Ausdauer!$N$4:$N$35,Ausdauer!$A$4:$A$35),LOOKUP(R129,Ausdauer!$O$4:$O$35,Ausdauer!$A$4:$A$35))),IF($D129=1,LOOKUP(R129,Ausdauer!$J$4:$J$35,Ausdauer!$A$4:$A$35),IF($D129=2,LOOKUP(R129,Ausdauer!$K$4:$K$35,Ausdauer!$A$4:$A$34),LOOKUP(R129,Ausdauer!$L$4:$L$35,Ausdauer!$A$4:$A$35)))))</f>
        <v/>
      </c>
      <c r="T129" s="29" t="str">
        <f>IF('Rangliste Rohdaten'!T129="","",'Rangliste Rohdaten'!T129)</f>
        <v/>
      </c>
      <c r="U129" s="61" t="str">
        <f>IF(T129="","",IF($E129="K",IF($D129=1,LOOKUP(T129,Ausdauer!$T$4:$T$35,Ausdauer!$P$4:$P$35),IF($D129=2,LOOKUP(T129,Ausdauer!$U$4:$U$35,Ausdauer!$P$4:$P$35),LOOKUP(T129,Ausdauer!$V$4:$V$35,Ausdauer!$P$4:$P$35))),IF($D129=1,LOOKUP(T129,Ausdauer!$Q$4:$Q$35,Ausdauer!$P$4:$P$35),IF($D129=2,LOOKUP(T129,Ausdauer!$R$4:$R$35,Ausdauer!$P$4:$P$34),LOOKUP(T129,Ausdauer!$S$4:$S$35,Ausdauer!$P$4:$P$35)))))</f>
        <v/>
      </c>
      <c r="V129" s="175" t="e">
        <f>SUM(G129,I129,K129,M129,O129,Q129,S129,U129)/COUNT((G129,I129,K129,M129,O129,Q129,S129,U129))</f>
        <v>#DIV/0!</v>
      </c>
      <c r="W129" s="46"/>
      <c r="BE129" s="14"/>
      <c r="BF129" s="16"/>
    </row>
    <row r="130" spans="1:58" ht="14.25" x14ac:dyDescent="0.2">
      <c r="A130" s="241">
        <f>'Rangliste Rohdaten'!B130</f>
        <v>0</v>
      </c>
      <c r="B130" s="27">
        <f>'Rangliste Rohdaten'!C130</f>
        <v>0</v>
      </c>
      <c r="C130" s="27">
        <f>'Rangliste Rohdaten'!D130</f>
        <v>0</v>
      </c>
      <c r="D130" s="64">
        <f t="shared" si="1"/>
        <v>0</v>
      </c>
      <c r="E130" s="28">
        <f>'Rangliste Rohdaten'!E130</f>
        <v>0</v>
      </c>
      <c r="F130" s="29" t="str">
        <f>IF('Rangliste Rohdaten'!F130="","",'Rangliste Rohdaten'!F130)</f>
        <v/>
      </c>
      <c r="G130" s="61" t="str">
        <f>IF(F130="","",IF($E130="K",IF($D130=1,LOOKUP(F130,Sprint!$T$4:$T$35,Sprint!$H$4:$H$35),IF($D130=2,LOOKUP(F130,Sprint!$U$4:$U$35,Sprint!$H$4:$H$35),LOOKUP(F130,Sprint!$V$4:$V$35,Sprint!$H$4:$H$35))),IF($D130=1,LOOKUP(F130,Sprint!$Q$4:$Q$35,Sprint!$H$4:$H$35),IF($D130=2,LOOKUP(F130,Sprint!$R$4:$R$35,Sprint!$H$4:$H$35),LOOKUP(F130,Sprint!$S$4:$S$35,Sprint!$H$4:$H$35)))))</f>
        <v/>
      </c>
      <c r="H130" s="29" t="str">
        <f>IF('Rangliste Rohdaten'!H130="","",'Rangliste Rohdaten'!H130)</f>
        <v/>
      </c>
      <c r="I130" s="61" t="str">
        <f>IF(H130="","",IF($E130="K",IF($D130=1,LOOKUP(H130,Springen!$E$4:$E$35,Springen!$A$4:$A$35),IF($D130=2,LOOKUP(H130,Springen!$F$4:$F$35,Springen!$A$4:$A$35),LOOKUP(H130,Springen!$G$4:$G$35,Springen!$A$4:$A$35))),IF($D130=1,LOOKUP(H130,Springen!$B$4:$B$35,Springen!$A$4:$A$35),IF($D130=2,LOOKUP(H130,Springen!$C$4:$C$35,Springen!$A$4:$A$34),LOOKUP(H130,Springen!$D$4:$D$35,Springen!$A$4:$A$35)))))</f>
        <v/>
      </c>
      <c r="J130" s="29" t="str">
        <f>IF('Rangliste Rohdaten'!J130="","",'Rangliste Rohdaten'!J130)</f>
        <v/>
      </c>
      <c r="K130" s="61" t="str">
        <f>IF(J130="","",IF($E130="K",IF($D130=1,LOOKUP(J130,Springen!$M$4:$M$35,Springen!$A$4:$A$35),IF($D130=2,LOOKUP(J130,Springen!$N$4:$N$35,Springen!$A$4:$A$35),LOOKUP(J130,Springen!$O$4:$O$35,Springen!$A$4:$A$35))),IF($D130=1,LOOKUP(J130,Springen!$J$4:$J$35,Springen!$A$4:$A$35),IF($D130=2,LOOKUP(J130,Springen!$K$4:$K$35,Springen!$A$4:$A$34),LOOKUP(J130,Springen!$L$4:$L$35,Springen!$A$4:$A$35)))))</f>
        <v/>
      </c>
      <c r="L130" s="29" t="str">
        <f>IF('Rangliste Rohdaten'!L130="","",'Rangliste Rohdaten'!L130)</f>
        <v/>
      </c>
      <c r="M130" s="61" t="str">
        <f>IF(L130="","",IF($E130="K",IF($D130=1,LOOKUP(L130,Werfen!$E$4:$E$35,Werfen!$A$4:$A$35),IF($D130=2,LOOKUP(L130,Werfen!$F$4:$F$35,Werfen!$A$4:$A$35),LOOKUP(L130,Werfen!$G$4:$G$35,Werfen!$A$4:$A$35))),IF($D130=1,LOOKUP(L130,Werfen!$B$4:$B$35,Werfen!$A$4:$A$35),IF($D130=2,LOOKUP(L130,Werfen!$C$4:$C$35,Werfen!$A$4:$A$34),LOOKUP(L130,Werfen!$D$4:$D$35,Werfen!$A$4:$A$35)))))</f>
        <v/>
      </c>
      <c r="N130" s="29" t="str">
        <f>IF('Rangliste Rohdaten'!N130="","",'Rangliste Rohdaten'!N130)</f>
        <v/>
      </c>
      <c r="O130" s="61" t="str">
        <f>IF(N130="","",IF($E130="K",IF($D130=1,LOOKUP(N130,Werfen!$M$4:$M$35,Werfen!$A$4:$A$35),IF($D130=2,LOOKUP(N130,Werfen!$N$4:$N$35,Werfen!$A$4:$A$35),LOOKUP(N130,Werfen!$O$4:$O$35,Werfen!$A$4:$A$35))),IF($D130=1,LOOKUP(N130,Werfen!$J$4:$J$35,Werfen!$A$4:$A$35),IF($D130=2,LOOKUP(N130,Werfen!$K$4:$K$35,Werfen!$A$4:$A$34),LOOKUP(N130,Werfen!$L$4:$L$35,Werfen!$A$4:$A$35)))))</f>
        <v/>
      </c>
      <c r="P130" s="254" t="str">
        <f>IF('Rangliste Rohdaten'!P130="","",'Rangliste Rohdaten'!P130)</f>
        <v/>
      </c>
      <c r="Q130" s="61" t="str">
        <f>IF(P130="","",IF($E130="K",IF($D130=1,LOOKUP(P130,Ausdauer!$E$4:$E$35,Ausdauer!$A$4:$A$35),IF($D130=2,LOOKUP(P130,Ausdauer!$F$4:$F$35,Ausdauer!$A$4:$A$35),LOOKUP(P130,Ausdauer!$G$4:$G$35,Ausdauer!$A$4:$A$35))),IF($D130=1,LOOKUP(P130,Ausdauer!$B$4:$B$35,Ausdauer!$A$4:$A$35),IF($D130=2,LOOKUP(P130,Ausdauer!$C$4:$C$35,Ausdauer!$A$4:$A$34),LOOKUP(P130,Ausdauer!$D$4:$D$35,Ausdauer!$A$4:$A$35)))))</f>
        <v/>
      </c>
      <c r="R130" s="29" t="str">
        <f>IF('Rangliste Rohdaten'!R130="","",'Rangliste Rohdaten'!R130)</f>
        <v/>
      </c>
      <c r="S130" s="61" t="str">
        <f>IF(R130="","",IF($E130="K",IF($D130=1,LOOKUP(R130,Ausdauer!$M$4:$M$35,Ausdauer!$A$4:$A$35),IF($D130=2,LOOKUP(R130,Ausdauer!$N$4:$N$35,Ausdauer!$A$4:$A$35),LOOKUP(R130,Ausdauer!$O$4:$O$35,Ausdauer!$A$4:$A$35))),IF($D130=1,LOOKUP(R130,Ausdauer!$J$4:$J$35,Ausdauer!$A$4:$A$35),IF($D130=2,LOOKUP(R130,Ausdauer!$K$4:$K$35,Ausdauer!$A$4:$A$34),LOOKUP(R130,Ausdauer!$L$4:$L$35,Ausdauer!$A$4:$A$35)))))</f>
        <v/>
      </c>
      <c r="T130" s="29" t="str">
        <f>IF('Rangliste Rohdaten'!T130="","",'Rangliste Rohdaten'!T130)</f>
        <v/>
      </c>
      <c r="U130" s="61" t="str">
        <f>IF(T130="","",IF($E130="K",IF($D130=1,LOOKUP(T130,Ausdauer!$T$4:$T$35,Ausdauer!$P$4:$P$35),IF($D130=2,LOOKUP(T130,Ausdauer!$U$4:$U$35,Ausdauer!$P$4:$P$35),LOOKUP(T130,Ausdauer!$V$4:$V$35,Ausdauer!$P$4:$P$35))),IF($D130=1,LOOKUP(T130,Ausdauer!$Q$4:$Q$35,Ausdauer!$P$4:$P$35),IF($D130=2,LOOKUP(T130,Ausdauer!$R$4:$R$35,Ausdauer!$P$4:$P$34),LOOKUP(T130,Ausdauer!$S$4:$S$35,Ausdauer!$P$4:$P$35)))))</f>
        <v/>
      </c>
      <c r="V130" s="175" t="e">
        <f>SUM(G130,I130,K130,M130,O130,Q130,S130,U130)/COUNT((G130,I130,K130,M130,O130,Q130,S130,U130))</f>
        <v>#DIV/0!</v>
      </c>
      <c r="W130" s="46"/>
      <c r="BE130" s="14"/>
      <c r="BF130" s="16"/>
    </row>
    <row r="131" spans="1:58" ht="14.25" x14ac:dyDescent="0.2">
      <c r="A131" s="241">
        <f>'Rangliste Rohdaten'!B131</f>
        <v>0</v>
      </c>
      <c r="B131" s="27">
        <f>'Rangliste Rohdaten'!C131</f>
        <v>0</v>
      </c>
      <c r="C131" s="27">
        <f>'Rangliste Rohdaten'!D131</f>
        <v>0</v>
      </c>
      <c r="D131" s="64">
        <f t="shared" si="1"/>
        <v>0</v>
      </c>
      <c r="E131" s="28">
        <f>'Rangliste Rohdaten'!E131</f>
        <v>0</v>
      </c>
      <c r="F131" s="29" t="str">
        <f>IF('Rangliste Rohdaten'!F131="","",'Rangliste Rohdaten'!F131)</f>
        <v/>
      </c>
      <c r="G131" s="61" t="str">
        <f>IF(F131="","",IF($E131="K",IF($D131=1,LOOKUP(F131,Sprint!$T$4:$T$35,Sprint!$H$4:$H$35),IF($D131=2,LOOKUP(F131,Sprint!$U$4:$U$35,Sprint!$H$4:$H$35),LOOKUP(F131,Sprint!$V$4:$V$35,Sprint!$H$4:$H$35))),IF($D131=1,LOOKUP(F131,Sprint!$Q$4:$Q$35,Sprint!$H$4:$H$35),IF($D131=2,LOOKUP(F131,Sprint!$R$4:$R$35,Sprint!$H$4:$H$35),LOOKUP(F131,Sprint!$S$4:$S$35,Sprint!$H$4:$H$35)))))</f>
        <v/>
      </c>
      <c r="H131" s="29" t="str">
        <f>IF('Rangliste Rohdaten'!H131="","",'Rangliste Rohdaten'!H131)</f>
        <v/>
      </c>
      <c r="I131" s="61" t="str">
        <f>IF(H131="","",IF($E131="K",IF($D131=1,LOOKUP(H131,Springen!$E$4:$E$35,Springen!$A$4:$A$35),IF($D131=2,LOOKUP(H131,Springen!$F$4:$F$35,Springen!$A$4:$A$35),LOOKUP(H131,Springen!$G$4:$G$35,Springen!$A$4:$A$35))),IF($D131=1,LOOKUP(H131,Springen!$B$4:$B$35,Springen!$A$4:$A$35),IF($D131=2,LOOKUP(H131,Springen!$C$4:$C$35,Springen!$A$4:$A$34),LOOKUP(H131,Springen!$D$4:$D$35,Springen!$A$4:$A$35)))))</f>
        <v/>
      </c>
      <c r="J131" s="29" t="str">
        <f>IF('Rangliste Rohdaten'!J131="","",'Rangliste Rohdaten'!J131)</f>
        <v/>
      </c>
      <c r="K131" s="61" t="str">
        <f>IF(J131="","",IF($E131="K",IF($D131=1,LOOKUP(J131,Springen!$M$4:$M$35,Springen!$A$4:$A$35),IF($D131=2,LOOKUP(J131,Springen!$N$4:$N$35,Springen!$A$4:$A$35),LOOKUP(J131,Springen!$O$4:$O$35,Springen!$A$4:$A$35))),IF($D131=1,LOOKUP(J131,Springen!$J$4:$J$35,Springen!$A$4:$A$35),IF($D131=2,LOOKUP(J131,Springen!$K$4:$K$35,Springen!$A$4:$A$34),LOOKUP(J131,Springen!$L$4:$L$35,Springen!$A$4:$A$35)))))</f>
        <v/>
      </c>
      <c r="L131" s="29" t="str">
        <f>IF('Rangliste Rohdaten'!L131="","",'Rangliste Rohdaten'!L131)</f>
        <v/>
      </c>
      <c r="M131" s="61" t="str">
        <f>IF(L131="","",IF($E131="K",IF($D131=1,LOOKUP(L131,Werfen!$E$4:$E$35,Werfen!$A$4:$A$35),IF($D131=2,LOOKUP(L131,Werfen!$F$4:$F$35,Werfen!$A$4:$A$35),LOOKUP(L131,Werfen!$G$4:$G$35,Werfen!$A$4:$A$35))),IF($D131=1,LOOKUP(L131,Werfen!$B$4:$B$35,Werfen!$A$4:$A$35),IF($D131=2,LOOKUP(L131,Werfen!$C$4:$C$35,Werfen!$A$4:$A$34),LOOKUP(L131,Werfen!$D$4:$D$35,Werfen!$A$4:$A$35)))))</f>
        <v/>
      </c>
      <c r="N131" s="29" t="str">
        <f>IF('Rangliste Rohdaten'!N131="","",'Rangliste Rohdaten'!N131)</f>
        <v/>
      </c>
      <c r="O131" s="61" t="str">
        <f>IF(N131="","",IF($E131="K",IF($D131=1,LOOKUP(N131,Werfen!$M$4:$M$35,Werfen!$A$4:$A$35),IF($D131=2,LOOKUP(N131,Werfen!$N$4:$N$35,Werfen!$A$4:$A$35),LOOKUP(N131,Werfen!$O$4:$O$35,Werfen!$A$4:$A$35))),IF($D131=1,LOOKUP(N131,Werfen!$J$4:$J$35,Werfen!$A$4:$A$35),IF($D131=2,LOOKUP(N131,Werfen!$K$4:$K$35,Werfen!$A$4:$A$34),LOOKUP(N131,Werfen!$L$4:$L$35,Werfen!$A$4:$A$35)))))</f>
        <v/>
      </c>
      <c r="P131" s="254" t="str">
        <f>IF('Rangliste Rohdaten'!P131="","",'Rangliste Rohdaten'!P131)</f>
        <v/>
      </c>
      <c r="Q131" s="61" t="str">
        <f>IF(P131="","",IF($E131="K",IF($D131=1,LOOKUP(P131,Ausdauer!$E$4:$E$35,Ausdauer!$A$4:$A$35),IF($D131=2,LOOKUP(P131,Ausdauer!$F$4:$F$35,Ausdauer!$A$4:$A$35),LOOKUP(P131,Ausdauer!$G$4:$G$35,Ausdauer!$A$4:$A$35))),IF($D131=1,LOOKUP(P131,Ausdauer!$B$4:$B$35,Ausdauer!$A$4:$A$35),IF($D131=2,LOOKUP(P131,Ausdauer!$C$4:$C$35,Ausdauer!$A$4:$A$34),LOOKUP(P131,Ausdauer!$D$4:$D$35,Ausdauer!$A$4:$A$35)))))</f>
        <v/>
      </c>
      <c r="R131" s="29" t="str">
        <f>IF('Rangliste Rohdaten'!R131="","",'Rangliste Rohdaten'!R131)</f>
        <v/>
      </c>
      <c r="S131" s="61" t="str">
        <f>IF(R131="","",IF($E131="K",IF($D131=1,LOOKUP(R131,Ausdauer!$M$4:$M$35,Ausdauer!$A$4:$A$35),IF($D131=2,LOOKUP(R131,Ausdauer!$N$4:$N$35,Ausdauer!$A$4:$A$35),LOOKUP(R131,Ausdauer!$O$4:$O$35,Ausdauer!$A$4:$A$35))),IF($D131=1,LOOKUP(R131,Ausdauer!$J$4:$J$35,Ausdauer!$A$4:$A$35),IF($D131=2,LOOKUP(R131,Ausdauer!$K$4:$K$35,Ausdauer!$A$4:$A$34),LOOKUP(R131,Ausdauer!$L$4:$L$35,Ausdauer!$A$4:$A$35)))))</f>
        <v/>
      </c>
      <c r="T131" s="29" t="str">
        <f>IF('Rangliste Rohdaten'!T131="","",'Rangliste Rohdaten'!T131)</f>
        <v/>
      </c>
      <c r="U131" s="61" t="str">
        <f>IF(T131="","",IF($E131="K",IF($D131=1,LOOKUP(T131,Ausdauer!$T$4:$T$35,Ausdauer!$P$4:$P$35),IF($D131=2,LOOKUP(T131,Ausdauer!$U$4:$U$35,Ausdauer!$P$4:$P$35),LOOKUP(T131,Ausdauer!$V$4:$V$35,Ausdauer!$P$4:$P$35))),IF($D131=1,LOOKUP(T131,Ausdauer!$Q$4:$Q$35,Ausdauer!$P$4:$P$35),IF($D131=2,LOOKUP(T131,Ausdauer!$R$4:$R$35,Ausdauer!$P$4:$P$34),LOOKUP(T131,Ausdauer!$S$4:$S$35,Ausdauer!$P$4:$P$35)))))</f>
        <v/>
      </c>
      <c r="V131" s="175" t="e">
        <f>SUM(G131,I131,K131,M131,O131,Q131,S131,U131)/COUNT((G131,I131,K131,M131,O131,Q131,S131,U131))</f>
        <v>#DIV/0!</v>
      </c>
      <c r="W131" s="46"/>
      <c r="BE131" s="14"/>
      <c r="BF131" s="16"/>
    </row>
    <row r="132" spans="1:58" ht="14.25" x14ac:dyDescent="0.2">
      <c r="A132" s="241">
        <f>'Rangliste Rohdaten'!B132</f>
        <v>0</v>
      </c>
      <c r="B132" s="27">
        <f>'Rangliste Rohdaten'!C132</f>
        <v>0</v>
      </c>
      <c r="C132" s="27">
        <f>'Rangliste Rohdaten'!D132</f>
        <v>0</v>
      </c>
      <c r="D132" s="64">
        <f t="shared" si="1"/>
        <v>0</v>
      </c>
      <c r="E132" s="28">
        <f>'Rangliste Rohdaten'!E132</f>
        <v>0</v>
      </c>
      <c r="F132" s="29" t="str">
        <f>IF('Rangliste Rohdaten'!F132="","",'Rangliste Rohdaten'!F132)</f>
        <v/>
      </c>
      <c r="G132" s="61" t="str">
        <f>IF(F132="","",IF($E132="K",IF($D132=1,LOOKUP(F132,Sprint!$T$4:$T$35,Sprint!$H$4:$H$35),IF($D132=2,LOOKUP(F132,Sprint!$U$4:$U$35,Sprint!$H$4:$H$35),LOOKUP(F132,Sprint!$V$4:$V$35,Sprint!$H$4:$H$35))),IF($D132=1,LOOKUP(F132,Sprint!$Q$4:$Q$35,Sprint!$H$4:$H$35),IF($D132=2,LOOKUP(F132,Sprint!$R$4:$R$35,Sprint!$H$4:$H$35),LOOKUP(F132,Sprint!$S$4:$S$35,Sprint!$H$4:$H$35)))))</f>
        <v/>
      </c>
      <c r="H132" s="29" t="str">
        <f>IF('Rangliste Rohdaten'!H132="","",'Rangliste Rohdaten'!H132)</f>
        <v/>
      </c>
      <c r="I132" s="61" t="str">
        <f>IF(H132="","",IF($E132="K",IF($D132=1,LOOKUP(H132,Springen!$E$4:$E$35,Springen!$A$4:$A$35),IF($D132=2,LOOKUP(H132,Springen!$F$4:$F$35,Springen!$A$4:$A$35),LOOKUP(H132,Springen!$G$4:$G$35,Springen!$A$4:$A$35))),IF($D132=1,LOOKUP(H132,Springen!$B$4:$B$35,Springen!$A$4:$A$35),IF($D132=2,LOOKUP(H132,Springen!$C$4:$C$35,Springen!$A$4:$A$34),LOOKUP(H132,Springen!$D$4:$D$35,Springen!$A$4:$A$35)))))</f>
        <v/>
      </c>
      <c r="J132" s="29" t="str">
        <f>IF('Rangliste Rohdaten'!J132="","",'Rangliste Rohdaten'!J132)</f>
        <v/>
      </c>
      <c r="K132" s="61" t="str">
        <f>IF(J132="","",IF($E132="K",IF($D132=1,LOOKUP(J132,Springen!$M$4:$M$35,Springen!$A$4:$A$35),IF($D132=2,LOOKUP(J132,Springen!$N$4:$N$35,Springen!$A$4:$A$35),LOOKUP(J132,Springen!$O$4:$O$35,Springen!$A$4:$A$35))),IF($D132=1,LOOKUP(J132,Springen!$J$4:$J$35,Springen!$A$4:$A$35),IF($D132=2,LOOKUP(J132,Springen!$K$4:$K$35,Springen!$A$4:$A$34),LOOKUP(J132,Springen!$L$4:$L$35,Springen!$A$4:$A$35)))))</f>
        <v/>
      </c>
      <c r="L132" s="29" t="str">
        <f>IF('Rangliste Rohdaten'!L132="","",'Rangliste Rohdaten'!L132)</f>
        <v/>
      </c>
      <c r="M132" s="61" t="str">
        <f>IF(L132="","",IF($E132="K",IF($D132=1,LOOKUP(L132,Werfen!$E$4:$E$35,Werfen!$A$4:$A$35),IF($D132=2,LOOKUP(L132,Werfen!$F$4:$F$35,Werfen!$A$4:$A$35),LOOKUP(L132,Werfen!$G$4:$G$35,Werfen!$A$4:$A$35))),IF($D132=1,LOOKUP(L132,Werfen!$B$4:$B$35,Werfen!$A$4:$A$35),IF($D132=2,LOOKUP(L132,Werfen!$C$4:$C$35,Werfen!$A$4:$A$34),LOOKUP(L132,Werfen!$D$4:$D$35,Werfen!$A$4:$A$35)))))</f>
        <v/>
      </c>
      <c r="N132" s="29" t="str">
        <f>IF('Rangliste Rohdaten'!N132="","",'Rangliste Rohdaten'!N132)</f>
        <v/>
      </c>
      <c r="O132" s="61" t="str">
        <f>IF(N132="","",IF($E132="K",IF($D132=1,LOOKUP(N132,Werfen!$M$4:$M$35,Werfen!$A$4:$A$35),IF($D132=2,LOOKUP(N132,Werfen!$N$4:$N$35,Werfen!$A$4:$A$35),LOOKUP(N132,Werfen!$O$4:$O$35,Werfen!$A$4:$A$35))),IF($D132=1,LOOKUP(N132,Werfen!$J$4:$J$35,Werfen!$A$4:$A$35),IF($D132=2,LOOKUP(N132,Werfen!$K$4:$K$35,Werfen!$A$4:$A$34),LOOKUP(N132,Werfen!$L$4:$L$35,Werfen!$A$4:$A$35)))))</f>
        <v/>
      </c>
      <c r="P132" s="254" t="str">
        <f>IF('Rangliste Rohdaten'!P132="","",'Rangliste Rohdaten'!P132)</f>
        <v/>
      </c>
      <c r="Q132" s="61" t="str">
        <f>IF(P132="","",IF($E132="K",IF($D132=1,LOOKUP(P132,Ausdauer!$E$4:$E$35,Ausdauer!$A$4:$A$35),IF($D132=2,LOOKUP(P132,Ausdauer!$F$4:$F$35,Ausdauer!$A$4:$A$35),LOOKUP(P132,Ausdauer!$G$4:$G$35,Ausdauer!$A$4:$A$35))),IF($D132=1,LOOKUP(P132,Ausdauer!$B$4:$B$35,Ausdauer!$A$4:$A$35),IF($D132=2,LOOKUP(P132,Ausdauer!$C$4:$C$35,Ausdauer!$A$4:$A$34),LOOKUP(P132,Ausdauer!$D$4:$D$35,Ausdauer!$A$4:$A$35)))))</f>
        <v/>
      </c>
      <c r="R132" s="29" t="str">
        <f>IF('Rangliste Rohdaten'!R132="","",'Rangliste Rohdaten'!R132)</f>
        <v/>
      </c>
      <c r="S132" s="61" t="str">
        <f>IF(R132="","",IF($E132="K",IF($D132=1,LOOKUP(R132,Ausdauer!$M$4:$M$35,Ausdauer!$A$4:$A$35),IF($D132=2,LOOKUP(R132,Ausdauer!$N$4:$N$35,Ausdauer!$A$4:$A$35),LOOKUP(R132,Ausdauer!$O$4:$O$35,Ausdauer!$A$4:$A$35))),IF($D132=1,LOOKUP(R132,Ausdauer!$J$4:$J$35,Ausdauer!$A$4:$A$35),IF($D132=2,LOOKUP(R132,Ausdauer!$K$4:$K$35,Ausdauer!$A$4:$A$34),LOOKUP(R132,Ausdauer!$L$4:$L$35,Ausdauer!$A$4:$A$35)))))</f>
        <v/>
      </c>
      <c r="T132" s="29" t="str">
        <f>IF('Rangliste Rohdaten'!T132="","",'Rangliste Rohdaten'!T132)</f>
        <v/>
      </c>
      <c r="U132" s="61" t="str">
        <f>IF(T132="","",IF($E132="K",IF($D132=1,LOOKUP(T132,Ausdauer!$T$4:$T$35,Ausdauer!$P$4:$P$35),IF($D132=2,LOOKUP(T132,Ausdauer!$U$4:$U$35,Ausdauer!$P$4:$P$35),LOOKUP(T132,Ausdauer!$V$4:$V$35,Ausdauer!$P$4:$P$35))),IF($D132=1,LOOKUP(T132,Ausdauer!$Q$4:$Q$35,Ausdauer!$P$4:$P$35),IF($D132=2,LOOKUP(T132,Ausdauer!$R$4:$R$35,Ausdauer!$P$4:$P$34),LOOKUP(T132,Ausdauer!$S$4:$S$35,Ausdauer!$P$4:$P$35)))))</f>
        <v/>
      </c>
      <c r="V132" s="175" t="e">
        <f>SUM(G132,I132,K132,M132,O132,Q132,S132,U132)/COUNT((G132,I132,K132,M132,O132,Q132,S132,U132))</f>
        <v>#DIV/0!</v>
      </c>
      <c r="W132" s="46"/>
      <c r="BE132" s="14"/>
      <c r="BF132" s="16"/>
    </row>
    <row r="133" spans="1:58" ht="14.25" x14ac:dyDescent="0.2">
      <c r="A133" s="241">
        <f>'Rangliste Rohdaten'!B133</f>
        <v>0</v>
      </c>
      <c r="B133" s="27">
        <f>'Rangliste Rohdaten'!C133</f>
        <v>0</v>
      </c>
      <c r="C133" s="27">
        <f>'Rangliste Rohdaten'!D133</f>
        <v>0</v>
      </c>
      <c r="D133" s="64">
        <f t="shared" si="1"/>
        <v>0</v>
      </c>
      <c r="E133" s="28">
        <f>'Rangliste Rohdaten'!E133</f>
        <v>0</v>
      </c>
      <c r="F133" s="29" t="str">
        <f>IF('Rangliste Rohdaten'!F133="","",'Rangliste Rohdaten'!F133)</f>
        <v/>
      </c>
      <c r="G133" s="61" t="str">
        <f>IF(F133="","",IF($E133="K",IF($D133=1,LOOKUP(F133,Sprint!$T$4:$T$35,Sprint!$H$4:$H$35),IF($D133=2,LOOKUP(F133,Sprint!$U$4:$U$35,Sprint!$H$4:$H$35),LOOKUP(F133,Sprint!$V$4:$V$35,Sprint!$H$4:$H$35))),IF($D133=1,LOOKUP(F133,Sprint!$Q$4:$Q$35,Sprint!$H$4:$H$35),IF($D133=2,LOOKUP(F133,Sprint!$R$4:$R$35,Sprint!$H$4:$H$35),LOOKUP(F133,Sprint!$S$4:$S$35,Sprint!$H$4:$H$35)))))</f>
        <v/>
      </c>
      <c r="H133" s="29" t="str">
        <f>IF('Rangliste Rohdaten'!H133="","",'Rangliste Rohdaten'!H133)</f>
        <v/>
      </c>
      <c r="I133" s="61" t="str">
        <f>IF(H133="","",IF($E133="K",IF($D133=1,LOOKUP(H133,Springen!$E$4:$E$35,Springen!$A$4:$A$35),IF($D133=2,LOOKUP(H133,Springen!$F$4:$F$35,Springen!$A$4:$A$35),LOOKUP(H133,Springen!$G$4:$G$35,Springen!$A$4:$A$35))),IF($D133=1,LOOKUP(H133,Springen!$B$4:$B$35,Springen!$A$4:$A$35),IF($D133=2,LOOKUP(H133,Springen!$C$4:$C$35,Springen!$A$4:$A$34),LOOKUP(H133,Springen!$D$4:$D$35,Springen!$A$4:$A$35)))))</f>
        <v/>
      </c>
      <c r="J133" s="29" t="str">
        <f>IF('Rangliste Rohdaten'!J133="","",'Rangliste Rohdaten'!J133)</f>
        <v/>
      </c>
      <c r="K133" s="61" t="str">
        <f>IF(J133="","",IF($E133="K",IF($D133=1,LOOKUP(J133,Springen!$M$4:$M$35,Springen!$A$4:$A$35),IF($D133=2,LOOKUP(J133,Springen!$N$4:$N$35,Springen!$A$4:$A$35),LOOKUP(J133,Springen!$O$4:$O$35,Springen!$A$4:$A$35))),IF($D133=1,LOOKUP(J133,Springen!$J$4:$J$35,Springen!$A$4:$A$35),IF($D133=2,LOOKUP(J133,Springen!$K$4:$K$35,Springen!$A$4:$A$34),LOOKUP(J133,Springen!$L$4:$L$35,Springen!$A$4:$A$35)))))</f>
        <v/>
      </c>
      <c r="L133" s="29" t="str">
        <f>IF('Rangliste Rohdaten'!L133="","",'Rangliste Rohdaten'!L133)</f>
        <v/>
      </c>
      <c r="M133" s="61" t="str">
        <f>IF(L133="","",IF($E133="K",IF($D133=1,LOOKUP(L133,Werfen!$E$4:$E$35,Werfen!$A$4:$A$35),IF($D133=2,LOOKUP(L133,Werfen!$F$4:$F$35,Werfen!$A$4:$A$35),LOOKUP(L133,Werfen!$G$4:$G$35,Werfen!$A$4:$A$35))),IF($D133=1,LOOKUP(L133,Werfen!$B$4:$B$35,Werfen!$A$4:$A$35),IF($D133=2,LOOKUP(L133,Werfen!$C$4:$C$35,Werfen!$A$4:$A$34),LOOKUP(L133,Werfen!$D$4:$D$35,Werfen!$A$4:$A$35)))))</f>
        <v/>
      </c>
      <c r="N133" s="29" t="str">
        <f>IF('Rangliste Rohdaten'!N133="","",'Rangliste Rohdaten'!N133)</f>
        <v/>
      </c>
      <c r="O133" s="61" t="str">
        <f>IF(N133="","",IF($E133="K",IF($D133=1,LOOKUP(N133,Werfen!$M$4:$M$35,Werfen!$A$4:$A$35),IF($D133=2,LOOKUP(N133,Werfen!$N$4:$N$35,Werfen!$A$4:$A$35),LOOKUP(N133,Werfen!$O$4:$O$35,Werfen!$A$4:$A$35))),IF($D133=1,LOOKUP(N133,Werfen!$J$4:$J$35,Werfen!$A$4:$A$35),IF($D133=2,LOOKUP(N133,Werfen!$K$4:$K$35,Werfen!$A$4:$A$34),LOOKUP(N133,Werfen!$L$4:$L$35,Werfen!$A$4:$A$35)))))</f>
        <v/>
      </c>
      <c r="P133" s="254" t="str">
        <f>IF('Rangliste Rohdaten'!P133="","",'Rangliste Rohdaten'!P133)</f>
        <v/>
      </c>
      <c r="Q133" s="61" t="str">
        <f>IF(P133="","",IF($E133="K",IF($D133=1,LOOKUP(P133,Ausdauer!$E$4:$E$35,Ausdauer!$A$4:$A$35),IF($D133=2,LOOKUP(P133,Ausdauer!$F$4:$F$35,Ausdauer!$A$4:$A$35),LOOKUP(P133,Ausdauer!$G$4:$G$35,Ausdauer!$A$4:$A$35))),IF($D133=1,LOOKUP(P133,Ausdauer!$B$4:$B$35,Ausdauer!$A$4:$A$35),IF($D133=2,LOOKUP(P133,Ausdauer!$C$4:$C$35,Ausdauer!$A$4:$A$34),LOOKUP(P133,Ausdauer!$D$4:$D$35,Ausdauer!$A$4:$A$35)))))</f>
        <v/>
      </c>
      <c r="R133" s="29" t="str">
        <f>IF('Rangliste Rohdaten'!R133="","",'Rangliste Rohdaten'!R133)</f>
        <v/>
      </c>
      <c r="S133" s="61" t="str">
        <f>IF(R133="","",IF($E133="K",IF($D133=1,LOOKUP(R133,Ausdauer!$M$4:$M$35,Ausdauer!$A$4:$A$35),IF($D133=2,LOOKUP(R133,Ausdauer!$N$4:$N$35,Ausdauer!$A$4:$A$35),LOOKUP(R133,Ausdauer!$O$4:$O$35,Ausdauer!$A$4:$A$35))),IF($D133=1,LOOKUP(R133,Ausdauer!$J$4:$J$35,Ausdauer!$A$4:$A$35),IF($D133=2,LOOKUP(R133,Ausdauer!$K$4:$K$35,Ausdauer!$A$4:$A$34),LOOKUP(R133,Ausdauer!$L$4:$L$35,Ausdauer!$A$4:$A$35)))))</f>
        <v/>
      </c>
      <c r="T133" s="29" t="str">
        <f>IF('Rangliste Rohdaten'!T133="","",'Rangliste Rohdaten'!T133)</f>
        <v/>
      </c>
      <c r="U133" s="61" t="str">
        <f>IF(T133="","",IF($E133="K",IF($D133=1,LOOKUP(T133,Ausdauer!$T$4:$T$35,Ausdauer!$P$4:$P$35),IF($D133=2,LOOKUP(T133,Ausdauer!$U$4:$U$35,Ausdauer!$P$4:$P$35),LOOKUP(T133,Ausdauer!$V$4:$V$35,Ausdauer!$P$4:$P$35))),IF($D133=1,LOOKUP(T133,Ausdauer!$Q$4:$Q$35,Ausdauer!$P$4:$P$35),IF($D133=2,LOOKUP(T133,Ausdauer!$R$4:$R$35,Ausdauer!$P$4:$P$34),LOOKUP(T133,Ausdauer!$S$4:$S$35,Ausdauer!$P$4:$P$35)))))</f>
        <v/>
      </c>
      <c r="V133" s="175" t="e">
        <f>SUM(G133,I133,K133,M133,O133,Q133,S133,U133)/COUNT((G133,I133,K133,M133,O133,Q133,S133,U133))</f>
        <v>#DIV/0!</v>
      </c>
      <c r="W133" s="46"/>
      <c r="BE133" s="14"/>
      <c r="BF133" s="16"/>
    </row>
    <row r="134" spans="1:58" ht="14.25" x14ac:dyDescent="0.2">
      <c r="A134" s="241">
        <f>'Rangliste Rohdaten'!B134</f>
        <v>0</v>
      </c>
      <c r="B134" s="27">
        <f>'Rangliste Rohdaten'!C134</f>
        <v>0</v>
      </c>
      <c r="C134" s="27">
        <f>'Rangliste Rohdaten'!D134</f>
        <v>0</v>
      </c>
      <c r="D134" s="64">
        <f t="shared" ref="D134:D159" si="3">VALUE(MID(C134,1,1))</f>
        <v>0</v>
      </c>
      <c r="E134" s="28">
        <f>'Rangliste Rohdaten'!E134</f>
        <v>0</v>
      </c>
      <c r="F134" s="29" t="str">
        <f>IF('Rangliste Rohdaten'!F134="","",'Rangliste Rohdaten'!F134)</f>
        <v/>
      </c>
      <c r="G134" s="61" t="str">
        <f>IF(F134="","",IF($E134="K",IF($D134=1,LOOKUP(F134,Sprint!$T$4:$T$35,Sprint!$H$4:$H$35),IF($D134=2,LOOKUP(F134,Sprint!$U$4:$U$35,Sprint!$H$4:$H$35),LOOKUP(F134,Sprint!$V$4:$V$35,Sprint!$H$4:$H$35))),IF($D134=1,LOOKUP(F134,Sprint!$Q$4:$Q$35,Sprint!$H$4:$H$35),IF($D134=2,LOOKUP(F134,Sprint!$R$4:$R$35,Sprint!$H$4:$H$35),LOOKUP(F134,Sprint!$S$4:$S$35,Sprint!$H$4:$H$35)))))</f>
        <v/>
      </c>
      <c r="H134" s="29" t="str">
        <f>IF('Rangliste Rohdaten'!H134="","",'Rangliste Rohdaten'!H134)</f>
        <v/>
      </c>
      <c r="I134" s="61" t="str">
        <f>IF(H134="","",IF($E134="K",IF($D134=1,LOOKUP(H134,Springen!$E$4:$E$35,Springen!$A$4:$A$35),IF($D134=2,LOOKUP(H134,Springen!$F$4:$F$35,Springen!$A$4:$A$35),LOOKUP(H134,Springen!$G$4:$G$35,Springen!$A$4:$A$35))),IF($D134=1,LOOKUP(H134,Springen!$B$4:$B$35,Springen!$A$4:$A$35),IF($D134=2,LOOKUP(H134,Springen!$C$4:$C$35,Springen!$A$4:$A$34),LOOKUP(H134,Springen!$D$4:$D$35,Springen!$A$4:$A$35)))))</f>
        <v/>
      </c>
      <c r="J134" s="29" t="str">
        <f>IF('Rangliste Rohdaten'!J134="","",'Rangliste Rohdaten'!J134)</f>
        <v/>
      </c>
      <c r="K134" s="61" t="str">
        <f>IF(J134="","",IF($E134="K",IF($D134=1,LOOKUP(J134,Springen!$M$4:$M$35,Springen!$A$4:$A$35),IF($D134=2,LOOKUP(J134,Springen!$N$4:$N$35,Springen!$A$4:$A$35),LOOKUP(J134,Springen!$O$4:$O$35,Springen!$A$4:$A$35))),IF($D134=1,LOOKUP(J134,Springen!$J$4:$J$35,Springen!$A$4:$A$35),IF($D134=2,LOOKUP(J134,Springen!$K$4:$K$35,Springen!$A$4:$A$34),LOOKUP(J134,Springen!$L$4:$L$35,Springen!$A$4:$A$35)))))</f>
        <v/>
      </c>
      <c r="L134" s="29" t="str">
        <f>IF('Rangliste Rohdaten'!L134="","",'Rangliste Rohdaten'!L134)</f>
        <v/>
      </c>
      <c r="M134" s="61" t="str">
        <f>IF(L134="","",IF($E134="K",IF($D134=1,LOOKUP(L134,Werfen!$E$4:$E$35,Werfen!$A$4:$A$35),IF($D134=2,LOOKUP(L134,Werfen!$F$4:$F$35,Werfen!$A$4:$A$35),LOOKUP(L134,Werfen!$G$4:$G$35,Werfen!$A$4:$A$35))),IF($D134=1,LOOKUP(L134,Werfen!$B$4:$B$35,Werfen!$A$4:$A$35),IF($D134=2,LOOKUP(L134,Werfen!$C$4:$C$35,Werfen!$A$4:$A$34),LOOKUP(L134,Werfen!$D$4:$D$35,Werfen!$A$4:$A$35)))))</f>
        <v/>
      </c>
      <c r="N134" s="29" t="str">
        <f>IF('Rangliste Rohdaten'!N134="","",'Rangliste Rohdaten'!N134)</f>
        <v/>
      </c>
      <c r="O134" s="61" t="str">
        <f>IF(N134="","",IF($E134="K",IF($D134=1,LOOKUP(N134,Werfen!$M$4:$M$35,Werfen!$A$4:$A$35),IF($D134=2,LOOKUP(N134,Werfen!$N$4:$N$35,Werfen!$A$4:$A$35),LOOKUP(N134,Werfen!$O$4:$O$35,Werfen!$A$4:$A$35))),IF($D134=1,LOOKUP(N134,Werfen!$J$4:$J$35,Werfen!$A$4:$A$35),IF($D134=2,LOOKUP(N134,Werfen!$K$4:$K$35,Werfen!$A$4:$A$34),LOOKUP(N134,Werfen!$L$4:$L$35,Werfen!$A$4:$A$35)))))</f>
        <v/>
      </c>
      <c r="P134" s="254" t="str">
        <f>IF('Rangliste Rohdaten'!P134="","",'Rangliste Rohdaten'!P134)</f>
        <v/>
      </c>
      <c r="Q134" s="61" t="str">
        <f>IF(P134="","",IF($E134="K",IF($D134=1,LOOKUP(P134,Ausdauer!$E$4:$E$35,Ausdauer!$A$4:$A$35),IF($D134=2,LOOKUP(P134,Ausdauer!$F$4:$F$35,Ausdauer!$A$4:$A$35),LOOKUP(P134,Ausdauer!$G$4:$G$35,Ausdauer!$A$4:$A$35))),IF($D134=1,LOOKUP(P134,Ausdauer!$B$4:$B$35,Ausdauer!$A$4:$A$35),IF($D134=2,LOOKUP(P134,Ausdauer!$C$4:$C$35,Ausdauer!$A$4:$A$34),LOOKUP(P134,Ausdauer!$D$4:$D$35,Ausdauer!$A$4:$A$35)))))</f>
        <v/>
      </c>
      <c r="R134" s="29" t="str">
        <f>IF('Rangliste Rohdaten'!R134="","",'Rangliste Rohdaten'!R134)</f>
        <v/>
      </c>
      <c r="S134" s="61" t="str">
        <f>IF(R134="","",IF($E134="K",IF($D134=1,LOOKUP(R134,Ausdauer!$M$4:$M$35,Ausdauer!$A$4:$A$35),IF($D134=2,LOOKUP(R134,Ausdauer!$N$4:$N$35,Ausdauer!$A$4:$A$35),LOOKUP(R134,Ausdauer!$O$4:$O$35,Ausdauer!$A$4:$A$35))),IF($D134=1,LOOKUP(R134,Ausdauer!$J$4:$J$35,Ausdauer!$A$4:$A$35),IF($D134=2,LOOKUP(R134,Ausdauer!$K$4:$K$35,Ausdauer!$A$4:$A$34),LOOKUP(R134,Ausdauer!$L$4:$L$35,Ausdauer!$A$4:$A$35)))))</f>
        <v/>
      </c>
      <c r="T134" s="29" t="str">
        <f>IF('Rangliste Rohdaten'!T134="","",'Rangliste Rohdaten'!T134)</f>
        <v/>
      </c>
      <c r="U134" s="61" t="str">
        <f>IF(T134="","",IF($E134="K",IF($D134=1,LOOKUP(T134,Ausdauer!$T$4:$T$35,Ausdauer!$P$4:$P$35),IF($D134=2,LOOKUP(T134,Ausdauer!$U$4:$U$35,Ausdauer!$P$4:$P$35),LOOKUP(T134,Ausdauer!$V$4:$V$35,Ausdauer!$P$4:$P$35))),IF($D134=1,LOOKUP(T134,Ausdauer!$Q$4:$Q$35,Ausdauer!$P$4:$P$35),IF($D134=2,LOOKUP(T134,Ausdauer!$R$4:$R$35,Ausdauer!$P$4:$P$34),LOOKUP(T134,Ausdauer!$S$4:$S$35,Ausdauer!$P$4:$P$35)))))</f>
        <v/>
      </c>
      <c r="V134" s="175" t="e">
        <f>SUM(G134,I134,K134,M134,O134,Q134,S134,U134)/COUNT((G134,I134,K134,M134,O134,Q134,S134,U134))</f>
        <v>#DIV/0!</v>
      </c>
      <c r="W134" s="46"/>
      <c r="BE134" s="14"/>
      <c r="BF134" s="16"/>
    </row>
    <row r="135" spans="1:58" ht="14.25" x14ac:dyDescent="0.2">
      <c r="A135" s="241">
        <f>'Rangliste Rohdaten'!B135</f>
        <v>0</v>
      </c>
      <c r="B135" s="27">
        <f>'Rangliste Rohdaten'!C135</f>
        <v>0</v>
      </c>
      <c r="C135" s="27">
        <f>'Rangliste Rohdaten'!D135</f>
        <v>0</v>
      </c>
      <c r="D135" s="64">
        <f t="shared" si="3"/>
        <v>0</v>
      </c>
      <c r="E135" s="28">
        <f>'Rangliste Rohdaten'!E135</f>
        <v>0</v>
      </c>
      <c r="F135" s="29" t="str">
        <f>IF('Rangliste Rohdaten'!F135="","",'Rangliste Rohdaten'!F135)</f>
        <v/>
      </c>
      <c r="G135" s="61" t="str">
        <f>IF(F135="","",IF($E135="K",IF($D135=1,LOOKUP(F135,Sprint!$T$4:$T$35,Sprint!$H$4:$H$35),IF($D135=2,LOOKUP(F135,Sprint!$U$4:$U$35,Sprint!$H$4:$H$35),LOOKUP(F135,Sprint!$V$4:$V$35,Sprint!$H$4:$H$35))),IF($D135=1,LOOKUP(F135,Sprint!$Q$4:$Q$35,Sprint!$H$4:$H$35),IF($D135=2,LOOKUP(F135,Sprint!$R$4:$R$35,Sprint!$H$4:$H$35),LOOKUP(F135,Sprint!$S$4:$S$35,Sprint!$H$4:$H$35)))))</f>
        <v/>
      </c>
      <c r="H135" s="29" t="str">
        <f>IF('Rangliste Rohdaten'!H135="","",'Rangliste Rohdaten'!H135)</f>
        <v/>
      </c>
      <c r="I135" s="61" t="str">
        <f>IF(H135="","",IF($E135="K",IF($D135=1,LOOKUP(H135,Springen!$E$4:$E$35,Springen!$A$4:$A$35),IF($D135=2,LOOKUP(H135,Springen!$F$4:$F$35,Springen!$A$4:$A$35),LOOKUP(H135,Springen!$G$4:$G$35,Springen!$A$4:$A$35))),IF($D135=1,LOOKUP(H135,Springen!$B$4:$B$35,Springen!$A$4:$A$35),IF($D135=2,LOOKUP(H135,Springen!$C$4:$C$35,Springen!$A$4:$A$34),LOOKUP(H135,Springen!$D$4:$D$35,Springen!$A$4:$A$35)))))</f>
        <v/>
      </c>
      <c r="J135" s="29" t="str">
        <f>IF('Rangliste Rohdaten'!J135="","",'Rangliste Rohdaten'!J135)</f>
        <v/>
      </c>
      <c r="K135" s="61" t="str">
        <f>IF(J135="","",IF($E135="K",IF($D135=1,LOOKUP(J135,Springen!$M$4:$M$35,Springen!$A$4:$A$35),IF($D135=2,LOOKUP(J135,Springen!$N$4:$N$35,Springen!$A$4:$A$35),LOOKUP(J135,Springen!$O$4:$O$35,Springen!$A$4:$A$35))),IF($D135=1,LOOKUP(J135,Springen!$J$4:$J$35,Springen!$A$4:$A$35),IF($D135=2,LOOKUP(J135,Springen!$K$4:$K$35,Springen!$A$4:$A$34),LOOKUP(J135,Springen!$L$4:$L$35,Springen!$A$4:$A$35)))))</f>
        <v/>
      </c>
      <c r="L135" s="29" t="str">
        <f>IF('Rangliste Rohdaten'!L135="","",'Rangliste Rohdaten'!L135)</f>
        <v/>
      </c>
      <c r="M135" s="61" t="str">
        <f>IF(L135="","",IF($E135="K",IF($D135=1,LOOKUP(L135,Werfen!$E$4:$E$35,Werfen!$A$4:$A$35),IF($D135=2,LOOKUP(L135,Werfen!$F$4:$F$35,Werfen!$A$4:$A$35),LOOKUP(L135,Werfen!$G$4:$G$35,Werfen!$A$4:$A$35))),IF($D135=1,LOOKUP(L135,Werfen!$B$4:$B$35,Werfen!$A$4:$A$35),IF($D135=2,LOOKUP(L135,Werfen!$C$4:$C$35,Werfen!$A$4:$A$34),LOOKUP(L135,Werfen!$D$4:$D$35,Werfen!$A$4:$A$35)))))</f>
        <v/>
      </c>
      <c r="N135" s="29" t="str">
        <f>IF('Rangliste Rohdaten'!N135="","",'Rangliste Rohdaten'!N135)</f>
        <v/>
      </c>
      <c r="O135" s="61" t="str">
        <f>IF(N135="","",IF($E135="K",IF($D135=1,LOOKUP(N135,Werfen!$M$4:$M$35,Werfen!$A$4:$A$35),IF($D135=2,LOOKUP(N135,Werfen!$N$4:$N$35,Werfen!$A$4:$A$35),LOOKUP(N135,Werfen!$O$4:$O$35,Werfen!$A$4:$A$35))),IF($D135=1,LOOKUP(N135,Werfen!$J$4:$J$35,Werfen!$A$4:$A$35),IF($D135=2,LOOKUP(N135,Werfen!$K$4:$K$35,Werfen!$A$4:$A$34),LOOKUP(N135,Werfen!$L$4:$L$35,Werfen!$A$4:$A$35)))))</f>
        <v/>
      </c>
      <c r="P135" s="254" t="str">
        <f>IF('Rangliste Rohdaten'!P135="","",'Rangliste Rohdaten'!P135)</f>
        <v/>
      </c>
      <c r="Q135" s="61" t="str">
        <f>IF(P135="","",IF($E135="K",IF($D135=1,LOOKUP(P135,Ausdauer!$E$4:$E$35,Ausdauer!$A$4:$A$35),IF($D135=2,LOOKUP(P135,Ausdauer!$F$4:$F$35,Ausdauer!$A$4:$A$35),LOOKUP(P135,Ausdauer!$G$4:$G$35,Ausdauer!$A$4:$A$35))),IF($D135=1,LOOKUP(P135,Ausdauer!$B$4:$B$35,Ausdauer!$A$4:$A$35),IF($D135=2,LOOKUP(P135,Ausdauer!$C$4:$C$35,Ausdauer!$A$4:$A$34),LOOKUP(P135,Ausdauer!$D$4:$D$35,Ausdauer!$A$4:$A$35)))))</f>
        <v/>
      </c>
      <c r="R135" s="29" t="str">
        <f>IF('Rangliste Rohdaten'!R135="","",'Rangliste Rohdaten'!R135)</f>
        <v/>
      </c>
      <c r="S135" s="61" t="str">
        <f>IF(R135="","",IF($E135="K",IF($D135=1,LOOKUP(R135,Ausdauer!$M$4:$M$35,Ausdauer!$A$4:$A$35),IF($D135=2,LOOKUP(R135,Ausdauer!$N$4:$N$35,Ausdauer!$A$4:$A$35),LOOKUP(R135,Ausdauer!$O$4:$O$35,Ausdauer!$A$4:$A$35))),IF($D135=1,LOOKUP(R135,Ausdauer!$J$4:$J$35,Ausdauer!$A$4:$A$35),IF($D135=2,LOOKUP(R135,Ausdauer!$K$4:$K$35,Ausdauer!$A$4:$A$34),LOOKUP(R135,Ausdauer!$L$4:$L$35,Ausdauer!$A$4:$A$35)))))</f>
        <v/>
      </c>
      <c r="T135" s="29" t="str">
        <f>IF('Rangliste Rohdaten'!T135="","",'Rangliste Rohdaten'!T135)</f>
        <v/>
      </c>
      <c r="U135" s="61" t="str">
        <f>IF(T135="","",IF($E135="K",IF($D135=1,LOOKUP(T135,Ausdauer!$T$4:$T$35,Ausdauer!$P$4:$P$35),IF($D135=2,LOOKUP(T135,Ausdauer!$U$4:$U$35,Ausdauer!$P$4:$P$35),LOOKUP(T135,Ausdauer!$V$4:$V$35,Ausdauer!$P$4:$P$35))),IF($D135=1,LOOKUP(T135,Ausdauer!$Q$4:$Q$35,Ausdauer!$P$4:$P$35),IF($D135=2,LOOKUP(T135,Ausdauer!$R$4:$R$35,Ausdauer!$P$4:$P$34),LOOKUP(T135,Ausdauer!$S$4:$S$35,Ausdauer!$P$4:$P$35)))))</f>
        <v/>
      </c>
      <c r="V135" s="175" t="e">
        <f>SUM(G135,I135,K135,M135,O135,Q135,S135,U135)/COUNT((G135,I135,K135,M135,O135,Q135,S135,U135))</f>
        <v>#DIV/0!</v>
      </c>
      <c r="W135" s="46"/>
      <c r="BE135" s="14"/>
      <c r="BF135" s="16"/>
    </row>
    <row r="136" spans="1:58" ht="14.25" x14ac:dyDescent="0.2">
      <c r="A136" s="241">
        <f>'Rangliste Rohdaten'!B136</f>
        <v>0</v>
      </c>
      <c r="B136" s="27">
        <f>'Rangliste Rohdaten'!C136</f>
        <v>0</v>
      </c>
      <c r="C136" s="27">
        <f>'Rangliste Rohdaten'!D136</f>
        <v>0</v>
      </c>
      <c r="D136" s="64">
        <f t="shared" si="3"/>
        <v>0</v>
      </c>
      <c r="E136" s="28">
        <f>'Rangliste Rohdaten'!E136</f>
        <v>0</v>
      </c>
      <c r="F136" s="29" t="str">
        <f>IF('Rangliste Rohdaten'!F136="","",'Rangliste Rohdaten'!F136)</f>
        <v/>
      </c>
      <c r="G136" s="61" t="str">
        <f>IF(F136="","",IF($E136="K",IF($D136=1,LOOKUP(F136,Sprint!$T$4:$T$35,Sprint!$H$4:$H$35),IF($D136=2,LOOKUP(F136,Sprint!$U$4:$U$35,Sprint!$H$4:$H$35),LOOKUP(F136,Sprint!$V$4:$V$35,Sprint!$H$4:$H$35))),IF($D136=1,LOOKUP(F136,Sprint!$Q$4:$Q$35,Sprint!$H$4:$H$35),IF($D136=2,LOOKUP(F136,Sprint!$R$4:$R$35,Sprint!$H$4:$H$35),LOOKUP(F136,Sprint!$S$4:$S$35,Sprint!$H$4:$H$35)))))</f>
        <v/>
      </c>
      <c r="H136" s="29" t="str">
        <f>IF('Rangliste Rohdaten'!H136="","",'Rangliste Rohdaten'!H136)</f>
        <v/>
      </c>
      <c r="I136" s="61" t="str">
        <f>IF(H136="","",IF($E136="K",IF($D136=1,LOOKUP(H136,Springen!$E$4:$E$35,Springen!$A$4:$A$35),IF($D136=2,LOOKUP(H136,Springen!$F$4:$F$35,Springen!$A$4:$A$35),LOOKUP(H136,Springen!$G$4:$G$35,Springen!$A$4:$A$35))),IF($D136=1,LOOKUP(H136,Springen!$B$4:$B$35,Springen!$A$4:$A$35),IF($D136=2,LOOKUP(H136,Springen!$C$4:$C$35,Springen!$A$4:$A$34),LOOKUP(H136,Springen!$D$4:$D$35,Springen!$A$4:$A$35)))))</f>
        <v/>
      </c>
      <c r="J136" s="29" t="str">
        <f>IF('Rangliste Rohdaten'!J136="","",'Rangliste Rohdaten'!J136)</f>
        <v/>
      </c>
      <c r="K136" s="61" t="str">
        <f>IF(J136="","",IF($E136="K",IF($D136=1,LOOKUP(J136,Springen!$M$4:$M$35,Springen!$A$4:$A$35),IF($D136=2,LOOKUP(J136,Springen!$N$4:$N$35,Springen!$A$4:$A$35),LOOKUP(J136,Springen!$O$4:$O$35,Springen!$A$4:$A$35))),IF($D136=1,LOOKUP(J136,Springen!$J$4:$J$35,Springen!$A$4:$A$35),IF($D136=2,LOOKUP(J136,Springen!$K$4:$K$35,Springen!$A$4:$A$34),LOOKUP(J136,Springen!$L$4:$L$35,Springen!$A$4:$A$35)))))</f>
        <v/>
      </c>
      <c r="L136" s="29" t="str">
        <f>IF('Rangliste Rohdaten'!L136="","",'Rangliste Rohdaten'!L136)</f>
        <v/>
      </c>
      <c r="M136" s="61" t="str">
        <f>IF(L136="","",IF($E136="K",IF($D136=1,LOOKUP(L136,Werfen!$E$4:$E$35,Werfen!$A$4:$A$35),IF($D136=2,LOOKUP(L136,Werfen!$F$4:$F$35,Werfen!$A$4:$A$35),LOOKUP(L136,Werfen!$G$4:$G$35,Werfen!$A$4:$A$35))),IF($D136=1,LOOKUP(L136,Werfen!$B$4:$B$35,Werfen!$A$4:$A$35),IF($D136=2,LOOKUP(L136,Werfen!$C$4:$C$35,Werfen!$A$4:$A$34),LOOKUP(L136,Werfen!$D$4:$D$35,Werfen!$A$4:$A$35)))))</f>
        <v/>
      </c>
      <c r="N136" s="29" t="str">
        <f>IF('Rangliste Rohdaten'!N136="","",'Rangliste Rohdaten'!N136)</f>
        <v/>
      </c>
      <c r="O136" s="61" t="str">
        <f>IF(N136="","",IF($E136="K",IF($D136=1,LOOKUP(N136,Werfen!$M$4:$M$35,Werfen!$A$4:$A$35),IF($D136=2,LOOKUP(N136,Werfen!$N$4:$N$35,Werfen!$A$4:$A$35),LOOKUP(N136,Werfen!$O$4:$O$35,Werfen!$A$4:$A$35))),IF($D136=1,LOOKUP(N136,Werfen!$J$4:$J$35,Werfen!$A$4:$A$35),IF($D136=2,LOOKUP(N136,Werfen!$K$4:$K$35,Werfen!$A$4:$A$34),LOOKUP(N136,Werfen!$L$4:$L$35,Werfen!$A$4:$A$35)))))</f>
        <v/>
      </c>
      <c r="P136" s="254" t="str">
        <f>IF('Rangliste Rohdaten'!P136="","",'Rangliste Rohdaten'!P136)</f>
        <v/>
      </c>
      <c r="Q136" s="61" t="str">
        <f>IF(P136="","",IF($E136="K",IF($D136=1,LOOKUP(P136,Ausdauer!$E$4:$E$35,Ausdauer!$A$4:$A$35),IF($D136=2,LOOKUP(P136,Ausdauer!$F$4:$F$35,Ausdauer!$A$4:$A$35),LOOKUP(P136,Ausdauer!$G$4:$G$35,Ausdauer!$A$4:$A$35))),IF($D136=1,LOOKUP(P136,Ausdauer!$B$4:$B$35,Ausdauer!$A$4:$A$35),IF($D136=2,LOOKUP(P136,Ausdauer!$C$4:$C$35,Ausdauer!$A$4:$A$34),LOOKUP(P136,Ausdauer!$D$4:$D$35,Ausdauer!$A$4:$A$35)))))</f>
        <v/>
      </c>
      <c r="R136" s="29" t="str">
        <f>IF('Rangliste Rohdaten'!R136="","",'Rangliste Rohdaten'!R136)</f>
        <v/>
      </c>
      <c r="S136" s="61" t="str">
        <f>IF(R136="","",IF($E136="K",IF($D136=1,LOOKUP(R136,Ausdauer!$M$4:$M$35,Ausdauer!$A$4:$A$35),IF($D136=2,LOOKUP(R136,Ausdauer!$N$4:$N$35,Ausdauer!$A$4:$A$35),LOOKUP(R136,Ausdauer!$O$4:$O$35,Ausdauer!$A$4:$A$35))),IF($D136=1,LOOKUP(R136,Ausdauer!$J$4:$J$35,Ausdauer!$A$4:$A$35),IF($D136=2,LOOKUP(R136,Ausdauer!$K$4:$K$35,Ausdauer!$A$4:$A$34),LOOKUP(R136,Ausdauer!$L$4:$L$35,Ausdauer!$A$4:$A$35)))))</f>
        <v/>
      </c>
      <c r="T136" s="29" t="str">
        <f>IF('Rangliste Rohdaten'!T136="","",'Rangliste Rohdaten'!T136)</f>
        <v/>
      </c>
      <c r="U136" s="61" t="str">
        <f>IF(T136="","",IF($E136="K",IF($D136=1,LOOKUP(T136,Ausdauer!$T$4:$T$35,Ausdauer!$P$4:$P$35),IF($D136=2,LOOKUP(T136,Ausdauer!$U$4:$U$35,Ausdauer!$P$4:$P$35),LOOKUP(T136,Ausdauer!$V$4:$V$35,Ausdauer!$P$4:$P$35))),IF($D136=1,LOOKUP(T136,Ausdauer!$Q$4:$Q$35,Ausdauer!$P$4:$P$35),IF($D136=2,LOOKUP(T136,Ausdauer!$R$4:$R$35,Ausdauer!$P$4:$P$34),LOOKUP(T136,Ausdauer!$S$4:$S$35,Ausdauer!$P$4:$P$35)))))</f>
        <v/>
      </c>
      <c r="V136" s="175" t="e">
        <f>SUM(G136,I136,K136,M136,O136,Q136,S136,U136)/COUNT((G136,I136,K136,M136,O136,Q136,S136,U136))</f>
        <v>#DIV/0!</v>
      </c>
      <c r="W136" s="46"/>
      <c r="BE136" s="14"/>
      <c r="BF136" s="16"/>
    </row>
    <row r="137" spans="1:58" ht="14.25" x14ac:dyDescent="0.2">
      <c r="A137" s="241">
        <f>'Rangliste Rohdaten'!B137</f>
        <v>0</v>
      </c>
      <c r="B137" s="27">
        <f>'Rangliste Rohdaten'!C137</f>
        <v>0</v>
      </c>
      <c r="C137" s="27">
        <f>'Rangliste Rohdaten'!D137</f>
        <v>0</v>
      </c>
      <c r="D137" s="64">
        <f t="shared" si="3"/>
        <v>0</v>
      </c>
      <c r="E137" s="28">
        <f>'Rangliste Rohdaten'!E137</f>
        <v>0</v>
      </c>
      <c r="F137" s="29" t="str">
        <f>IF('Rangliste Rohdaten'!F137="","",'Rangliste Rohdaten'!F137)</f>
        <v/>
      </c>
      <c r="G137" s="61" t="str">
        <f>IF(F137="","",IF($E137="K",IF($D137=1,LOOKUP(F137,Sprint!$T$4:$T$35,Sprint!$H$4:$H$35),IF($D137=2,LOOKUP(F137,Sprint!$U$4:$U$35,Sprint!$H$4:$H$35),LOOKUP(F137,Sprint!$V$4:$V$35,Sprint!$H$4:$H$35))),IF($D137=1,LOOKUP(F137,Sprint!$Q$4:$Q$35,Sprint!$H$4:$H$35),IF($D137=2,LOOKUP(F137,Sprint!$R$4:$R$35,Sprint!$H$4:$H$35),LOOKUP(F137,Sprint!$S$4:$S$35,Sprint!$H$4:$H$35)))))</f>
        <v/>
      </c>
      <c r="H137" s="29" t="str">
        <f>IF('Rangliste Rohdaten'!H137="","",'Rangliste Rohdaten'!H137)</f>
        <v/>
      </c>
      <c r="I137" s="61" t="str">
        <f>IF(H137="","",IF($E137="K",IF($D137=1,LOOKUP(H137,Springen!$E$4:$E$35,Springen!$A$4:$A$35),IF($D137=2,LOOKUP(H137,Springen!$F$4:$F$35,Springen!$A$4:$A$35),LOOKUP(H137,Springen!$G$4:$G$35,Springen!$A$4:$A$35))),IF($D137=1,LOOKUP(H137,Springen!$B$4:$B$35,Springen!$A$4:$A$35),IF($D137=2,LOOKUP(H137,Springen!$C$4:$C$35,Springen!$A$4:$A$34),LOOKUP(H137,Springen!$D$4:$D$35,Springen!$A$4:$A$35)))))</f>
        <v/>
      </c>
      <c r="J137" s="29" t="str">
        <f>IF('Rangliste Rohdaten'!J137="","",'Rangliste Rohdaten'!J137)</f>
        <v/>
      </c>
      <c r="K137" s="61" t="str">
        <f>IF(J137="","",IF($E137="K",IF($D137=1,LOOKUP(J137,Springen!$M$4:$M$35,Springen!$A$4:$A$35),IF($D137=2,LOOKUP(J137,Springen!$N$4:$N$35,Springen!$A$4:$A$35),LOOKUP(J137,Springen!$O$4:$O$35,Springen!$A$4:$A$35))),IF($D137=1,LOOKUP(J137,Springen!$J$4:$J$35,Springen!$A$4:$A$35),IF($D137=2,LOOKUP(J137,Springen!$K$4:$K$35,Springen!$A$4:$A$34),LOOKUP(J137,Springen!$L$4:$L$35,Springen!$A$4:$A$35)))))</f>
        <v/>
      </c>
      <c r="L137" s="29" t="str">
        <f>IF('Rangliste Rohdaten'!L137="","",'Rangliste Rohdaten'!L137)</f>
        <v/>
      </c>
      <c r="M137" s="61" t="str">
        <f>IF(L137="","",IF($E137="K",IF($D137=1,LOOKUP(L137,Werfen!$E$4:$E$35,Werfen!$A$4:$A$35),IF($D137=2,LOOKUP(L137,Werfen!$F$4:$F$35,Werfen!$A$4:$A$35),LOOKUP(L137,Werfen!$G$4:$G$35,Werfen!$A$4:$A$35))),IF($D137=1,LOOKUP(L137,Werfen!$B$4:$B$35,Werfen!$A$4:$A$35),IF($D137=2,LOOKUP(L137,Werfen!$C$4:$C$35,Werfen!$A$4:$A$34),LOOKUP(L137,Werfen!$D$4:$D$35,Werfen!$A$4:$A$35)))))</f>
        <v/>
      </c>
      <c r="N137" s="29" t="str">
        <f>IF('Rangliste Rohdaten'!N137="","",'Rangliste Rohdaten'!N137)</f>
        <v/>
      </c>
      <c r="O137" s="61" t="str">
        <f>IF(N137="","",IF($E137="K",IF($D137=1,LOOKUP(N137,Werfen!$M$4:$M$35,Werfen!$A$4:$A$35),IF($D137=2,LOOKUP(N137,Werfen!$N$4:$N$35,Werfen!$A$4:$A$35),LOOKUP(N137,Werfen!$O$4:$O$35,Werfen!$A$4:$A$35))),IF($D137=1,LOOKUP(N137,Werfen!$J$4:$J$35,Werfen!$A$4:$A$35),IF($D137=2,LOOKUP(N137,Werfen!$K$4:$K$35,Werfen!$A$4:$A$34),LOOKUP(N137,Werfen!$L$4:$L$35,Werfen!$A$4:$A$35)))))</f>
        <v/>
      </c>
      <c r="P137" s="254" t="str">
        <f>IF('Rangliste Rohdaten'!P137="","",'Rangliste Rohdaten'!P137)</f>
        <v/>
      </c>
      <c r="Q137" s="61" t="str">
        <f>IF(P137="","",IF($E137="K",IF($D137=1,LOOKUP(P137,Ausdauer!$E$4:$E$35,Ausdauer!$A$4:$A$35),IF($D137=2,LOOKUP(P137,Ausdauer!$F$4:$F$35,Ausdauer!$A$4:$A$35),LOOKUP(P137,Ausdauer!$G$4:$G$35,Ausdauer!$A$4:$A$35))),IF($D137=1,LOOKUP(P137,Ausdauer!$B$4:$B$35,Ausdauer!$A$4:$A$35),IF($D137=2,LOOKUP(P137,Ausdauer!$C$4:$C$35,Ausdauer!$A$4:$A$34),LOOKUP(P137,Ausdauer!$D$4:$D$35,Ausdauer!$A$4:$A$35)))))</f>
        <v/>
      </c>
      <c r="R137" s="29" t="str">
        <f>IF('Rangliste Rohdaten'!R137="","",'Rangliste Rohdaten'!R137)</f>
        <v/>
      </c>
      <c r="S137" s="61" t="str">
        <f>IF(R137="","",IF($E137="K",IF($D137=1,LOOKUP(R137,Ausdauer!$M$4:$M$35,Ausdauer!$A$4:$A$35),IF($D137=2,LOOKUP(R137,Ausdauer!$N$4:$N$35,Ausdauer!$A$4:$A$35),LOOKUP(R137,Ausdauer!$O$4:$O$35,Ausdauer!$A$4:$A$35))),IF($D137=1,LOOKUP(R137,Ausdauer!$J$4:$J$35,Ausdauer!$A$4:$A$35),IF($D137=2,LOOKUP(R137,Ausdauer!$K$4:$K$35,Ausdauer!$A$4:$A$34),LOOKUP(R137,Ausdauer!$L$4:$L$35,Ausdauer!$A$4:$A$35)))))</f>
        <v/>
      </c>
      <c r="T137" s="29" t="str">
        <f>IF('Rangliste Rohdaten'!T137="","",'Rangliste Rohdaten'!T137)</f>
        <v/>
      </c>
      <c r="U137" s="61" t="str">
        <f>IF(T137="","",IF($E137="K",IF($D137=1,LOOKUP(T137,Ausdauer!$T$4:$T$35,Ausdauer!$P$4:$P$35),IF($D137=2,LOOKUP(T137,Ausdauer!$U$4:$U$35,Ausdauer!$P$4:$P$35),LOOKUP(T137,Ausdauer!$V$4:$V$35,Ausdauer!$P$4:$P$35))),IF($D137=1,LOOKUP(T137,Ausdauer!$Q$4:$Q$35,Ausdauer!$P$4:$P$35),IF($D137=2,LOOKUP(T137,Ausdauer!$R$4:$R$35,Ausdauer!$P$4:$P$34),LOOKUP(T137,Ausdauer!$S$4:$S$35,Ausdauer!$P$4:$P$35)))))</f>
        <v/>
      </c>
      <c r="V137" s="175" t="e">
        <f>SUM(G137,I137,K137,M137,O137,Q137,S137,U137)/COUNT((G137,I137,K137,M137,O137,Q137,S137,U137))</f>
        <v>#DIV/0!</v>
      </c>
      <c r="W137" s="46"/>
      <c r="BE137" s="14"/>
      <c r="BF137" s="16"/>
    </row>
    <row r="138" spans="1:58" ht="14.25" x14ac:dyDescent="0.2">
      <c r="A138" s="241">
        <f>'Rangliste Rohdaten'!B138</f>
        <v>0</v>
      </c>
      <c r="B138" s="27">
        <f>'Rangliste Rohdaten'!C138</f>
        <v>0</v>
      </c>
      <c r="C138" s="27">
        <f>'Rangliste Rohdaten'!D138</f>
        <v>0</v>
      </c>
      <c r="D138" s="64">
        <f t="shared" si="3"/>
        <v>0</v>
      </c>
      <c r="E138" s="28">
        <f>'Rangliste Rohdaten'!E138</f>
        <v>0</v>
      </c>
      <c r="F138" s="29" t="str">
        <f>IF('Rangliste Rohdaten'!F138="","",'Rangliste Rohdaten'!F138)</f>
        <v/>
      </c>
      <c r="G138" s="61" t="str">
        <f>IF(F138="","",IF($E138="K",IF($D138=1,LOOKUP(F138,Sprint!$T$4:$T$35,Sprint!$H$4:$H$35),IF($D138=2,LOOKUP(F138,Sprint!$U$4:$U$35,Sprint!$H$4:$H$35),LOOKUP(F138,Sprint!$V$4:$V$35,Sprint!$H$4:$H$35))),IF($D138=1,LOOKUP(F138,Sprint!$Q$4:$Q$35,Sprint!$H$4:$H$35),IF($D138=2,LOOKUP(F138,Sprint!$R$4:$R$35,Sprint!$H$4:$H$35),LOOKUP(F138,Sprint!$S$4:$S$35,Sprint!$H$4:$H$35)))))</f>
        <v/>
      </c>
      <c r="H138" s="29" t="str">
        <f>IF('Rangliste Rohdaten'!H138="","",'Rangliste Rohdaten'!H138)</f>
        <v/>
      </c>
      <c r="I138" s="61" t="str">
        <f>IF(H138="","",IF($E138="K",IF($D138=1,LOOKUP(H138,Springen!$E$4:$E$35,Springen!$A$4:$A$35),IF($D138=2,LOOKUP(H138,Springen!$F$4:$F$35,Springen!$A$4:$A$35),LOOKUP(H138,Springen!$G$4:$G$35,Springen!$A$4:$A$35))),IF($D138=1,LOOKUP(H138,Springen!$B$4:$B$35,Springen!$A$4:$A$35),IF($D138=2,LOOKUP(H138,Springen!$C$4:$C$35,Springen!$A$4:$A$34),LOOKUP(H138,Springen!$D$4:$D$35,Springen!$A$4:$A$35)))))</f>
        <v/>
      </c>
      <c r="J138" s="29" t="str">
        <f>IF('Rangliste Rohdaten'!J138="","",'Rangliste Rohdaten'!J138)</f>
        <v/>
      </c>
      <c r="K138" s="61" t="str">
        <f>IF(J138="","",IF($E138="K",IF($D138=1,LOOKUP(J138,Springen!$M$4:$M$35,Springen!$A$4:$A$35),IF($D138=2,LOOKUP(J138,Springen!$N$4:$N$35,Springen!$A$4:$A$35),LOOKUP(J138,Springen!$O$4:$O$35,Springen!$A$4:$A$35))),IF($D138=1,LOOKUP(J138,Springen!$J$4:$J$35,Springen!$A$4:$A$35),IF($D138=2,LOOKUP(J138,Springen!$K$4:$K$35,Springen!$A$4:$A$34),LOOKUP(J138,Springen!$L$4:$L$35,Springen!$A$4:$A$35)))))</f>
        <v/>
      </c>
      <c r="L138" s="29" t="str">
        <f>IF('Rangliste Rohdaten'!L138="","",'Rangliste Rohdaten'!L138)</f>
        <v/>
      </c>
      <c r="M138" s="61" t="str">
        <f>IF(L138="","",IF($E138="K",IF($D138=1,LOOKUP(L138,Werfen!$E$4:$E$35,Werfen!$A$4:$A$35),IF($D138=2,LOOKUP(L138,Werfen!$F$4:$F$35,Werfen!$A$4:$A$35),LOOKUP(L138,Werfen!$G$4:$G$35,Werfen!$A$4:$A$35))),IF($D138=1,LOOKUP(L138,Werfen!$B$4:$B$35,Werfen!$A$4:$A$35),IF($D138=2,LOOKUP(L138,Werfen!$C$4:$C$35,Werfen!$A$4:$A$34),LOOKUP(L138,Werfen!$D$4:$D$35,Werfen!$A$4:$A$35)))))</f>
        <v/>
      </c>
      <c r="N138" s="29" t="str">
        <f>IF('Rangliste Rohdaten'!N138="","",'Rangliste Rohdaten'!N138)</f>
        <v/>
      </c>
      <c r="O138" s="61" t="str">
        <f>IF(N138="","",IF($E138="K",IF($D138=1,LOOKUP(N138,Werfen!$M$4:$M$35,Werfen!$A$4:$A$35),IF($D138=2,LOOKUP(N138,Werfen!$N$4:$N$35,Werfen!$A$4:$A$35),LOOKUP(N138,Werfen!$O$4:$O$35,Werfen!$A$4:$A$35))),IF($D138=1,LOOKUP(N138,Werfen!$J$4:$J$35,Werfen!$A$4:$A$35),IF($D138=2,LOOKUP(N138,Werfen!$K$4:$K$35,Werfen!$A$4:$A$34),LOOKUP(N138,Werfen!$L$4:$L$35,Werfen!$A$4:$A$35)))))</f>
        <v/>
      </c>
      <c r="P138" s="254" t="str">
        <f>IF('Rangliste Rohdaten'!P138="","",'Rangliste Rohdaten'!P138)</f>
        <v/>
      </c>
      <c r="Q138" s="61" t="str">
        <f>IF(P138="","",IF($E138="K",IF($D138=1,LOOKUP(P138,Ausdauer!$E$4:$E$35,Ausdauer!$A$4:$A$35),IF($D138=2,LOOKUP(P138,Ausdauer!$F$4:$F$35,Ausdauer!$A$4:$A$35),LOOKUP(P138,Ausdauer!$G$4:$G$35,Ausdauer!$A$4:$A$35))),IF($D138=1,LOOKUP(P138,Ausdauer!$B$4:$B$35,Ausdauer!$A$4:$A$35),IF($D138=2,LOOKUP(P138,Ausdauer!$C$4:$C$35,Ausdauer!$A$4:$A$34),LOOKUP(P138,Ausdauer!$D$4:$D$35,Ausdauer!$A$4:$A$35)))))</f>
        <v/>
      </c>
      <c r="R138" s="29" t="str">
        <f>IF('Rangliste Rohdaten'!R138="","",'Rangliste Rohdaten'!R138)</f>
        <v/>
      </c>
      <c r="S138" s="61" t="str">
        <f>IF(R138="","",IF($E138="K",IF($D138=1,LOOKUP(R138,Ausdauer!$M$4:$M$35,Ausdauer!$A$4:$A$35),IF($D138=2,LOOKUP(R138,Ausdauer!$N$4:$N$35,Ausdauer!$A$4:$A$35),LOOKUP(R138,Ausdauer!$O$4:$O$35,Ausdauer!$A$4:$A$35))),IF($D138=1,LOOKUP(R138,Ausdauer!$J$4:$J$35,Ausdauer!$A$4:$A$35),IF($D138=2,LOOKUP(R138,Ausdauer!$K$4:$K$35,Ausdauer!$A$4:$A$34),LOOKUP(R138,Ausdauer!$L$4:$L$35,Ausdauer!$A$4:$A$35)))))</f>
        <v/>
      </c>
      <c r="T138" s="29" t="str">
        <f>IF('Rangliste Rohdaten'!T138="","",'Rangliste Rohdaten'!T138)</f>
        <v/>
      </c>
      <c r="U138" s="61" t="str">
        <f>IF(T138="","",IF($E138="K",IF($D138=1,LOOKUP(T138,Ausdauer!$T$4:$T$35,Ausdauer!$P$4:$P$35),IF($D138=2,LOOKUP(T138,Ausdauer!$U$4:$U$35,Ausdauer!$P$4:$P$35),LOOKUP(T138,Ausdauer!$V$4:$V$35,Ausdauer!$P$4:$P$35))),IF($D138=1,LOOKUP(T138,Ausdauer!$Q$4:$Q$35,Ausdauer!$P$4:$P$35),IF($D138=2,LOOKUP(T138,Ausdauer!$R$4:$R$35,Ausdauer!$P$4:$P$34),LOOKUP(T138,Ausdauer!$S$4:$S$35,Ausdauer!$P$4:$P$35)))))</f>
        <v/>
      </c>
      <c r="V138" s="175" t="e">
        <f>SUM(G138,I138,K138,M138,O138,Q138,S138,U138)/COUNT((G138,I138,K138,M138,O138,Q138,S138,U138))</f>
        <v>#DIV/0!</v>
      </c>
      <c r="W138" s="46"/>
      <c r="BE138" s="14"/>
      <c r="BF138" s="16"/>
    </row>
    <row r="139" spans="1:58" ht="14.25" x14ac:dyDescent="0.2">
      <c r="A139" s="241">
        <f>'Rangliste Rohdaten'!B139</f>
        <v>0</v>
      </c>
      <c r="B139" s="27">
        <f>'Rangliste Rohdaten'!C139</f>
        <v>0</v>
      </c>
      <c r="C139" s="27">
        <f>'Rangliste Rohdaten'!D139</f>
        <v>0</v>
      </c>
      <c r="D139" s="64">
        <f t="shared" si="3"/>
        <v>0</v>
      </c>
      <c r="E139" s="28">
        <f>'Rangliste Rohdaten'!E139</f>
        <v>0</v>
      </c>
      <c r="F139" s="29" t="str">
        <f>IF('Rangliste Rohdaten'!F139="","",'Rangliste Rohdaten'!F139)</f>
        <v/>
      </c>
      <c r="G139" s="61" t="str">
        <f>IF(F139="","",IF($E139="K",IF($D139=1,LOOKUP(F139,Sprint!$T$4:$T$35,Sprint!$H$4:$H$35),IF($D139=2,LOOKUP(F139,Sprint!$U$4:$U$35,Sprint!$H$4:$H$35),LOOKUP(F139,Sprint!$V$4:$V$35,Sprint!$H$4:$H$35))),IF($D139=1,LOOKUP(F139,Sprint!$Q$4:$Q$35,Sprint!$H$4:$H$35),IF($D139=2,LOOKUP(F139,Sprint!$R$4:$R$35,Sprint!$H$4:$H$35),LOOKUP(F139,Sprint!$S$4:$S$35,Sprint!$H$4:$H$35)))))</f>
        <v/>
      </c>
      <c r="H139" s="29" t="str">
        <f>IF('Rangliste Rohdaten'!H139="","",'Rangliste Rohdaten'!H139)</f>
        <v/>
      </c>
      <c r="I139" s="61" t="str">
        <f>IF(H139="","",IF($E139="K",IF($D139=1,LOOKUP(H139,Springen!$E$4:$E$35,Springen!$A$4:$A$35),IF($D139=2,LOOKUP(H139,Springen!$F$4:$F$35,Springen!$A$4:$A$35),LOOKUP(H139,Springen!$G$4:$G$35,Springen!$A$4:$A$35))),IF($D139=1,LOOKUP(H139,Springen!$B$4:$B$35,Springen!$A$4:$A$35),IF($D139=2,LOOKUP(H139,Springen!$C$4:$C$35,Springen!$A$4:$A$34),LOOKUP(H139,Springen!$D$4:$D$35,Springen!$A$4:$A$35)))))</f>
        <v/>
      </c>
      <c r="J139" s="29" t="str">
        <f>IF('Rangliste Rohdaten'!J139="","",'Rangliste Rohdaten'!J139)</f>
        <v/>
      </c>
      <c r="K139" s="61" t="str">
        <f>IF(J139="","",IF($E139="K",IF($D139=1,LOOKUP(J139,Springen!$M$4:$M$35,Springen!$A$4:$A$35),IF($D139=2,LOOKUP(J139,Springen!$N$4:$N$35,Springen!$A$4:$A$35),LOOKUP(J139,Springen!$O$4:$O$35,Springen!$A$4:$A$35))),IF($D139=1,LOOKUP(J139,Springen!$J$4:$J$35,Springen!$A$4:$A$35),IF($D139=2,LOOKUP(J139,Springen!$K$4:$K$35,Springen!$A$4:$A$34),LOOKUP(J139,Springen!$L$4:$L$35,Springen!$A$4:$A$35)))))</f>
        <v/>
      </c>
      <c r="L139" s="29" t="str">
        <f>IF('Rangliste Rohdaten'!L139="","",'Rangliste Rohdaten'!L139)</f>
        <v/>
      </c>
      <c r="M139" s="61" t="str">
        <f>IF(L139="","",IF($E139="K",IF($D139=1,LOOKUP(L139,Werfen!$E$4:$E$35,Werfen!$A$4:$A$35),IF($D139=2,LOOKUP(L139,Werfen!$F$4:$F$35,Werfen!$A$4:$A$35),LOOKUP(L139,Werfen!$G$4:$G$35,Werfen!$A$4:$A$35))),IF($D139=1,LOOKUP(L139,Werfen!$B$4:$B$35,Werfen!$A$4:$A$35),IF($D139=2,LOOKUP(L139,Werfen!$C$4:$C$35,Werfen!$A$4:$A$34),LOOKUP(L139,Werfen!$D$4:$D$35,Werfen!$A$4:$A$35)))))</f>
        <v/>
      </c>
      <c r="N139" s="29" t="str">
        <f>IF('Rangliste Rohdaten'!N139="","",'Rangliste Rohdaten'!N139)</f>
        <v/>
      </c>
      <c r="O139" s="61" t="str">
        <f>IF(N139="","",IF($E139="K",IF($D139=1,LOOKUP(N139,Werfen!$M$4:$M$35,Werfen!$A$4:$A$35),IF($D139=2,LOOKUP(N139,Werfen!$N$4:$N$35,Werfen!$A$4:$A$35),LOOKUP(N139,Werfen!$O$4:$O$35,Werfen!$A$4:$A$35))),IF($D139=1,LOOKUP(N139,Werfen!$J$4:$J$35,Werfen!$A$4:$A$35),IF($D139=2,LOOKUP(N139,Werfen!$K$4:$K$35,Werfen!$A$4:$A$34),LOOKUP(N139,Werfen!$L$4:$L$35,Werfen!$A$4:$A$35)))))</f>
        <v/>
      </c>
      <c r="P139" s="254" t="str">
        <f>IF('Rangliste Rohdaten'!P139="","",'Rangliste Rohdaten'!P139)</f>
        <v/>
      </c>
      <c r="Q139" s="61" t="str">
        <f>IF(P139="","",IF($E139="K",IF($D139=1,LOOKUP(P139,Ausdauer!$E$4:$E$35,Ausdauer!$A$4:$A$35),IF($D139=2,LOOKUP(P139,Ausdauer!$F$4:$F$35,Ausdauer!$A$4:$A$35),LOOKUP(P139,Ausdauer!$G$4:$G$35,Ausdauer!$A$4:$A$35))),IF($D139=1,LOOKUP(P139,Ausdauer!$B$4:$B$35,Ausdauer!$A$4:$A$35),IF($D139=2,LOOKUP(P139,Ausdauer!$C$4:$C$35,Ausdauer!$A$4:$A$34),LOOKUP(P139,Ausdauer!$D$4:$D$35,Ausdauer!$A$4:$A$35)))))</f>
        <v/>
      </c>
      <c r="R139" s="29" t="str">
        <f>IF('Rangliste Rohdaten'!R139="","",'Rangliste Rohdaten'!R139)</f>
        <v/>
      </c>
      <c r="S139" s="61" t="str">
        <f>IF(R139="","",IF($E139="K",IF($D139=1,LOOKUP(R139,Ausdauer!$M$4:$M$35,Ausdauer!$A$4:$A$35),IF($D139=2,LOOKUP(R139,Ausdauer!$N$4:$N$35,Ausdauer!$A$4:$A$35),LOOKUP(R139,Ausdauer!$O$4:$O$35,Ausdauer!$A$4:$A$35))),IF($D139=1,LOOKUP(R139,Ausdauer!$J$4:$J$35,Ausdauer!$A$4:$A$35),IF($D139=2,LOOKUP(R139,Ausdauer!$K$4:$K$35,Ausdauer!$A$4:$A$34),LOOKUP(R139,Ausdauer!$L$4:$L$35,Ausdauer!$A$4:$A$35)))))</f>
        <v/>
      </c>
      <c r="T139" s="29" t="str">
        <f>IF('Rangliste Rohdaten'!T139="","",'Rangliste Rohdaten'!T139)</f>
        <v/>
      </c>
      <c r="U139" s="61" t="str">
        <f>IF(T139="","",IF($E139="K",IF($D139=1,LOOKUP(T139,Ausdauer!$T$4:$T$35,Ausdauer!$P$4:$P$35),IF($D139=2,LOOKUP(T139,Ausdauer!$U$4:$U$35,Ausdauer!$P$4:$P$35),LOOKUP(T139,Ausdauer!$V$4:$V$35,Ausdauer!$P$4:$P$35))),IF($D139=1,LOOKUP(T139,Ausdauer!$Q$4:$Q$35,Ausdauer!$P$4:$P$35),IF($D139=2,LOOKUP(T139,Ausdauer!$R$4:$R$35,Ausdauer!$P$4:$P$34),LOOKUP(T139,Ausdauer!$S$4:$S$35,Ausdauer!$P$4:$P$35)))))</f>
        <v/>
      </c>
      <c r="V139" s="175" t="e">
        <f>SUM(G139,I139,K139,M139,O139,Q139,S139,U139)/COUNT((G139,I139,K139,M139,O139,Q139,S139,U139))</f>
        <v>#DIV/0!</v>
      </c>
      <c r="W139" s="46"/>
      <c r="BE139" s="14"/>
      <c r="BF139" s="16"/>
    </row>
    <row r="140" spans="1:58" ht="14.25" x14ac:dyDescent="0.2">
      <c r="A140" s="241">
        <f>'Rangliste Rohdaten'!B140</f>
        <v>0</v>
      </c>
      <c r="B140" s="27">
        <f>'Rangliste Rohdaten'!C140</f>
        <v>0</v>
      </c>
      <c r="C140" s="27">
        <f>'Rangliste Rohdaten'!D140</f>
        <v>0</v>
      </c>
      <c r="D140" s="64">
        <f t="shared" si="3"/>
        <v>0</v>
      </c>
      <c r="E140" s="28">
        <f>'Rangliste Rohdaten'!E140</f>
        <v>0</v>
      </c>
      <c r="F140" s="29" t="str">
        <f>IF('Rangliste Rohdaten'!F140="","",'Rangliste Rohdaten'!F140)</f>
        <v/>
      </c>
      <c r="G140" s="61" t="str">
        <f>IF(F140="","",IF($E140="K",IF($D140=1,LOOKUP(F140,Sprint!$T$4:$T$35,Sprint!$H$4:$H$35),IF($D140=2,LOOKUP(F140,Sprint!$U$4:$U$35,Sprint!$H$4:$H$35),LOOKUP(F140,Sprint!$V$4:$V$35,Sprint!$H$4:$H$35))),IF($D140=1,LOOKUP(F140,Sprint!$Q$4:$Q$35,Sprint!$H$4:$H$35),IF($D140=2,LOOKUP(F140,Sprint!$R$4:$R$35,Sprint!$H$4:$H$35),LOOKUP(F140,Sprint!$S$4:$S$35,Sprint!$H$4:$H$35)))))</f>
        <v/>
      </c>
      <c r="H140" s="29" t="str">
        <f>IF('Rangliste Rohdaten'!H140="","",'Rangliste Rohdaten'!H140)</f>
        <v/>
      </c>
      <c r="I140" s="61" t="str">
        <f>IF(H140="","",IF($E140="K",IF($D140=1,LOOKUP(H140,Springen!$E$4:$E$35,Springen!$A$4:$A$35),IF($D140=2,LOOKUP(H140,Springen!$F$4:$F$35,Springen!$A$4:$A$35),LOOKUP(H140,Springen!$G$4:$G$35,Springen!$A$4:$A$35))),IF($D140=1,LOOKUP(H140,Springen!$B$4:$B$35,Springen!$A$4:$A$35),IF($D140=2,LOOKUP(H140,Springen!$C$4:$C$35,Springen!$A$4:$A$34),LOOKUP(H140,Springen!$D$4:$D$35,Springen!$A$4:$A$35)))))</f>
        <v/>
      </c>
      <c r="J140" s="29" t="str">
        <f>IF('Rangliste Rohdaten'!J140="","",'Rangliste Rohdaten'!J140)</f>
        <v/>
      </c>
      <c r="K140" s="61" t="str">
        <f>IF(J140="","",IF($E140="K",IF($D140=1,LOOKUP(J140,Springen!$M$4:$M$35,Springen!$A$4:$A$35),IF($D140=2,LOOKUP(J140,Springen!$N$4:$N$35,Springen!$A$4:$A$35),LOOKUP(J140,Springen!$O$4:$O$35,Springen!$A$4:$A$35))),IF($D140=1,LOOKUP(J140,Springen!$J$4:$J$35,Springen!$A$4:$A$35),IF($D140=2,LOOKUP(J140,Springen!$K$4:$K$35,Springen!$A$4:$A$34),LOOKUP(J140,Springen!$L$4:$L$35,Springen!$A$4:$A$35)))))</f>
        <v/>
      </c>
      <c r="L140" s="29" t="str">
        <f>IF('Rangliste Rohdaten'!L140="","",'Rangliste Rohdaten'!L140)</f>
        <v/>
      </c>
      <c r="M140" s="61" t="str">
        <f>IF(L140="","",IF($E140="K",IF($D140=1,LOOKUP(L140,Werfen!$E$4:$E$35,Werfen!$A$4:$A$35),IF($D140=2,LOOKUP(L140,Werfen!$F$4:$F$35,Werfen!$A$4:$A$35),LOOKUP(L140,Werfen!$G$4:$G$35,Werfen!$A$4:$A$35))),IF($D140=1,LOOKUP(L140,Werfen!$B$4:$B$35,Werfen!$A$4:$A$35),IF($D140=2,LOOKUP(L140,Werfen!$C$4:$C$35,Werfen!$A$4:$A$34),LOOKUP(L140,Werfen!$D$4:$D$35,Werfen!$A$4:$A$35)))))</f>
        <v/>
      </c>
      <c r="N140" s="29" t="str">
        <f>IF('Rangliste Rohdaten'!N140="","",'Rangliste Rohdaten'!N140)</f>
        <v/>
      </c>
      <c r="O140" s="61" t="str">
        <f>IF(N140="","",IF($E140="K",IF($D140=1,LOOKUP(N140,Werfen!$M$4:$M$35,Werfen!$A$4:$A$35),IF($D140=2,LOOKUP(N140,Werfen!$N$4:$N$35,Werfen!$A$4:$A$35),LOOKUP(N140,Werfen!$O$4:$O$35,Werfen!$A$4:$A$35))),IF($D140=1,LOOKUP(N140,Werfen!$J$4:$J$35,Werfen!$A$4:$A$35),IF($D140=2,LOOKUP(N140,Werfen!$K$4:$K$35,Werfen!$A$4:$A$34),LOOKUP(N140,Werfen!$L$4:$L$35,Werfen!$A$4:$A$35)))))</f>
        <v/>
      </c>
      <c r="P140" s="254" t="str">
        <f>IF('Rangliste Rohdaten'!P140="","",'Rangliste Rohdaten'!P140)</f>
        <v/>
      </c>
      <c r="Q140" s="61" t="str">
        <f>IF(P140="","",IF($E140="K",IF($D140=1,LOOKUP(P140,Ausdauer!$E$4:$E$35,Ausdauer!$A$4:$A$35),IF($D140=2,LOOKUP(P140,Ausdauer!$F$4:$F$35,Ausdauer!$A$4:$A$35),LOOKUP(P140,Ausdauer!$G$4:$G$35,Ausdauer!$A$4:$A$35))),IF($D140=1,LOOKUP(P140,Ausdauer!$B$4:$B$35,Ausdauer!$A$4:$A$35),IF($D140=2,LOOKUP(P140,Ausdauer!$C$4:$C$35,Ausdauer!$A$4:$A$34),LOOKUP(P140,Ausdauer!$D$4:$D$35,Ausdauer!$A$4:$A$35)))))</f>
        <v/>
      </c>
      <c r="R140" s="29" t="str">
        <f>IF('Rangliste Rohdaten'!R140="","",'Rangliste Rohdaten'!R140)</f>
        <v/>
      </c>
      <c r="S140" s="61" t="str">
        <f>IF(R140="","",IF($E140="K",IF($D140=1,LOOKUP(R140,Ausdauer!$M$4:$M$35,Ausdauer!$A$4:$A$35),IF($D140=2,LOOKUP(R140,Ausdauer!$N$4:$N$35,Ausdauer!$A$4:$A$35),LOOKUP(R140,Ausdauer!$O$4:$O$35,Ausdauer!$A$4:$A$35))),IF($D140=1,LOOKUP(R140,Ausdauer!$J$4:$J$35,Ausdauer!$A$4:$A$35),IF($D140=2,LOOKUP(R140,Ausdauer!$K$4:$K$35,Ausdauer!$A$4:$A$34),LOOKUP(R140,Ausdauer!$L$4:$L$35,Ausdauer!$A$4:$A$35)))))</f>
        <v/>
      </c>
      <c r="T140" s="29" t="str">
        <f>IF('Rangliste Rohdaten'!T140="","",'Rangliste Rohdaten'!T140)</f>
        <v/>
      </c>
      <c r="U140" s="61" t="str">
        <f>IF(T140="","",IF($E140="K",IF($D140=1,LOOKUP(T140,Ausdauer!$T$4:$T$35,Ausdauer!$P$4:$P$35),IF($D140=2,LOOKUP(T140,Ausdauer!$U$4:$U$35,Ausdauer!$P$4:$P$35),LOOKUP(T140,Ausdauer!$V$4:$V$35,Ausdauer!$P$4:$P$35))),IF($D140=1,LOOKUP(T140,Ausdauer!$Q$4:$Q$35,Ausdauer!$P$4:$P$35),IF($D140=2,LOOKUP(T140,Ausdauer!$R$4:$R$35,Ausdauer!$P$4:$P$34),LOOKUP(T140,Ausdauer!$S$4:$S$35,Ausdauer!$P$4:$P$35)))))</f>
        <v/>
      </c>
      <c r="V140" s="175" t="e">
        <f>SUM(G140,I140,K140,M140,O140,Q140,S140,U140)/COUNT((G140,I140,K140,M140,O140,Q140,S140,U140))</f>
        <v>#DIV/0!</v>
      </c>
      <c r="W140" s="46"/>
      <c r="BE140" s="14"/>
      <c r="BF140" s="16"/>
    </row>
    <row r="141" spans="1:58" ht="14.25" x14ac:dyDescent="0.2">
      <c r="A141" s="241">
        <f>'Rangliste Rohdaten'!B141</f>
        <v>0</v>
      </c>
      <c r="B141" s="27">
        <f>'Rangliste Rohdaten'!C141</f>
        <v>0</v>
      </c>
      <c r="C141" s="27">
        <f>'Rangliste Rohdaten'!D141</f>
        <v>0</v>
      </c>
      <c r="D141" s="64">
        <f t="shared" si="3"/>
        <v>0</v>
      </c>
      <c r="E141" s="28">
        <f>'Rangliste Rohdaten'!E141</f>
        <v>0</v>
      </c>
      <c r="F141" s="29" t="str">
        <f>IF('Rangliste Rohdaten'!F141="","",'Rangliste Rohdaten'!F141)</f>
        <v/>
      </c>
      <c r="G141" s="61" t="str">
        <f>IF(F141="","",IF($E141="K",IF($D141=1,LOOKUP(F141,Sprint!$T$4:$T$35,Sprint!$H$4:$H$35),IF($D141=2,LOOKUP(F141,Sprint!$U$4:$U$35,Sprint!$H$4:$H$35),LOOKUP(F141,Sprint!$V$4:$V$35,Sprint!$H$4:$H$35))),IF($D141=1,LOOKUP(F141,Sprint!$Q$4:$Q$35,Sprint!$H$4:$H$35),IF($D141=2,LOOKUP(F141,Sprint!$R$4:$R$35,Sprint!$H$4:$H$35),LOOKUP(F141,Sprint!$S$4:$S$35,Sprint!$H$4:$H$35)))))</f>
        <v/>
      </c>
      <c r="H141" s="29" t="str">
        <f>IF('Rangliste Rohdaten'!H141="","",'Rangliste Rohdaten'!H141)</f>
        <v/>
      </c>
      <c r="I141" s="61" t="str">
        <f>IF(H141="","",IF($E141="K",IF($D141=1,LOOKUP(H141,Springen!$E$4:$E$35,Springen!$A$4:$A$35),IF($D141=2,LOOKUP(H141,Springen!$F$4:$F$35,Springen!$A$4:$A$35),LOOKUP(H141,Springen!$G$4:$G$35,Springen!$A$4:$A$35))),IF($D141=1,LOOKUP(H141,Springen!$B$4:$B$35,Springen!$A$4:$A$35),IF($D141=2,LOOKUP(H141,Springen!$C$4:$C$35,Springen!$A$4:$A$34),LOOKUP(H141,Springen!$D$4:$D$35,Springen!$A$4:$A$35)))))</f>
        <v/>
      </c>
      <c r="J141" s="29" t="str">
        <f>IF('Rangliste Rohdaten'!J141="","",'Rangliste Rohdaten'!J141)</f>
        <v/>
      </c>
      <c r="K141" s="61" t="str">
        <f>IF(J141="","",IF($E141="K",IF($D141=1,LOOKUP(J141,Springen!$M$4:$M$35,Springen!$A$4:$A$35),IF($D141=2,LOOKUP(J141,Springen!$N$4:$N$35,Springen!$A$4:$A$35),LOOKUP(J141,Springen!$O$4:$O$35,Springen!$A$4:$A$35))),IF($D141=1,LOOKUP(J141,Springen!$J$4:$J$35,Springen!$A$4:$A$35),IF($D141=2,LOOKUP(J141,Springen!$K$4:$K$35,Springen!$A$4:$A$34),LOOKUP(J141,Springen!$L$4:$L$35,Springen!$A$4:$A$35)))))</f>
        <v/>
      </c>
      <c r="L141" s="29" t="str">
        <f>IF('Rangliste Rohdaten'!L141="","",'Rangliste Rohdaten'!L141)</f>
        <v/>
      </c>
      <c r="M141" s="61" t="str">
        <f>IF(L141="","",IF($E141="K",IF($D141=1,LOOKUP(L141,Werfen!$E$4:$E$35,Werfen!$A$4:$A$35),IF($D141=2,LOOKUP(L141,Werfen!$F$4:$F$35,Werfen!$A$4:$A$35),LOOKUP(L141,Werfen!$G$4:$G$35,Werfen!$A$4:$A$35))),IF($D141=1,LOOKUP(L141,Werfen!$B$4:$B$35,Werfen!$A$4:$A$35),IF($D141=2,LOOKUP(L141,Werfen!$C$4:$C$35,Werfen!$A$4:$A$34),LOOKUP(L141,Werfen!$D$4:$D$35,Werfen!$A$4:$A$35)))))</f>
        <v/>
      </c>
      <c r="N141" s="29" t="str">
        <f>IF('Rangliste Rohdaten'!N141="","",'Rangliste Rohdaten'!N141)</f>
        <v/>
      </c>
      <c r="O141" s="61" t="str">
        <f>IF(N141="","",IF($E141="K",IF($D141=1,LOOKUP(N141,Werfen!$M$4:$M$35,Werfen!$A$4:$A$35),IF($D141=2,LOOKUP(N141,Werfen!$N$4:$N$35,Werfen!$A$4:$A$35),LOOKUP(N141,Werfen!$O$4:$O$35,Werfen!$A$4:$A$35))),IF($D141=1,LOOKUP(N141,Werfen!$J$4:$J$35,Werfen!$A$4:$A$35),IF($D141=2,LOOKUP(N141,Werfen!$K$4:$K$35,Werfen!$A$4:$A$34),LOOKUP(N141,Werfen!$L$4:$L$35,Werfen!$A$4:$A$35)))))</f>
        <v/>
      </c>
      <c r="P141" s="254" t="str">
        <f>IF('Rangliste Rohdaten'!P141="","",'Rangliste Rohdaten'!P141)</f>
        <v/>
      </c>
      <c r="Q141" s="61" t="str">
        <f>IF(P141="","",IF($E141="K",IF($D141=1,LOOKUP(P141,Ausdauer!$E$4:$E$35,Ausdauer!$A$4:$A$35),IF($D141=2,LOOKUP(P141,Ausdauer!$F$4:$F$35,Ausdauer!$A$4:$A$35),LOOKUP(P141,Ausdauer!$G$4:$G$35,Ausdauer!$A$4:$A$35))),IF($D141=1,LOOKUP(P141,Ausdauer!$B$4:$B$35,Ausdauer!$A$4:$A$35),IF($D141=2,LOOKUP(P141,Ausdauer!$C$4:$C$35,Ausdauer!$A$4:$A$34),LOOKUP(P141,Ausdauer!$D$4:$D$35,Ausdauer!$A$4:$A$35)))))</f>
        <v/>
      </c>
      <c r="R141" s="29" t="str">
        <f>IF('Rangliste Rohdaten'!R141="","",'Rangliste Rohdaten'!R141)</f>
        <v/>
      </c>
      <c r="S141" s="61" t="str">
        <f>IF(R141="","",IF($E141="K",IF($D141=1,LOOKUP(R141,Ausdauer!$M$4:$M$35,Ausdauer!$A$4:$A$35),IF($D141=2,LOOKUP(R141,Ausdauer!$N$4:$N$35,Ausdauer!$A$4:$A$35),LOOKUP(R141,Ausdauer!$O$4:$O$35,Ausdauer!$A$4:$A$35))),IF($D141=1,LOOKUP(R141,Ausdauer!$J$4:$J$35,Ausdauer!$A$4:$A$35),IF($D141=2,LOOKUP(R141,Ausdauer!$K$4:$K$35,Ausdauer!$A$4:$A$34),LOOKUP(R141,Ausdauer!$L$4:$L$35,Ausdauer!$A$4:$A$35)))))</f>
        <v/>
      </c>
      <c r="T141" s="29" t="str">
        <f>IF('Rangliste Rohdaten'!T141="","",'Rangliste Rohdaten'!T141)</f>
        <v/>
      </c>
      <c r="U141" s="61" t="str">
        <f>IF(T141="","",IF($E141="K",IF($D141=1,LOOKUP(T141,Ausdauer!$T$4:$T$35,Ausdauer!$P$4:$P$35),IF($D141=2,LOOKUP(T141,Ausdauer!$U$4:$U$35,Ausdauer!$P$4:$P$35),LOOKUP(T141,Ausdauer!$V$4:$V$35,Ausdauer!$P$4:$P$35))),IF($D141=1,LOOKUP(T141,Ausdauer!$Q$4:$Q$35,Ausdauer!$P$4:$P$35),IF($D141=2,LOOKUP(T141,Ausdauer!$R$4:$R$35,Ausdauer!$P$4:$P$34),LOOKUP(T141,Ausdauer!$S$4:$S$35,Ausdauer!$P$4:$P$35)))))</f>
        <v/>
      </c>
      <c r="V141" s="175" t="e">
        <f>SUM(G141,I141,K141,M141,O141,Q141,S141,U141)/COUNT((G141,I141,K141,M141,O141,Q141,S141,U141))</f>
        <v>#DIV/0!</v>
      </c>
      <c r="W141" s="46"/>
      <c r="BE141" s="14"/>
      <c r="BF141" s="16"/>
    </row>
    <row r="142" spans="1:58" ht="14.25" x14ac:dyDescent="0.2">
      <c r="A142" s="241">
        <f>'Rangliste Rohdaten'!B142</f>
        <v>0</v>
      </c>
      <c r="B142" s="27">
        <f>'Rangliste Rohdaten'!C142</f>
        <v>0</v>
      </c>
      <c r="C142" s="27">
        <f>'Rangliste Rohdaten'!D142</f>
        <v>0</v>
      </c>
      <c r="D142" s="64">
        <f t="shared" si="3"/>
        <v>0</v>
      </c>
      <c r="E142" s="28">
        <f>'Rangliste Rohdaten'!E142</f>
        <v>0</v>
      </c>
      <c r="F142" s="29" t="str">
        <f>IF('Rangliste Rohdaten'!F142="","",'Rangliste Rohdaten'!F142)</f>
        <v/>
      </c>
      <c r="G142" s="61" t="str">
        <f>IF(F142="","",IF($E142="K",IF($D142=1,LOOKUP(F142,Sprint!$T$4:$T$35,Sprint!$H$4:$H$35),IF($D142=2,LOOKUP(F142,Sprint!$U$4:$U$35,Sprint!$H$4:$H$35),LOOKUP(F142,Sprint!$V$4:$V$35,Sprint!$H$4:$H$35))),IF($D142=1,LOOKUP(F142,Sprint!$Q$4:$Q$35,Sprint!$H$4:$H$35),IF($D142=2,LOOKUP(F142,Sprint!$R$4:$R$35,Sprint!$H$4:$H$35),LOOKUP(F142,Sprint!$S$4:$S$35,Sprint!$H$4:$H$35)))))</f>
        <v/>
      </c>
      <c r="H142" s="29" t="str">
        <f>IF('Rangliste Rohdaten'!H142="","",'Rangliste Rohdaten'!H142)</f>
        <v/>
      </c>
      <c r="I142" s="61" t="str">
        <f>IF(H142="","",IF($E142="K",IF($D142=1,LOOKUP(H142,Springen!$E$4:$E$35,Springen!$A$4:$A$35),IF($D142=2,LOOKUP(H142,Springen!$F$4:$F$35,Springen!$A$4:$A$35),LOOKUP(H142,Springen!$G$4:$G$35,Springen!$A$4:$A$35))),IF($D142=1,LOOKUP(H142,Springen!$B$4:$B$35,Springen!$A$4:$A$35),IF($D142=2,LOOKUP(H142,Springen!$C$4:$C$35,Springen!$A$4:$A$34),LOOKUP(H142,Springen!$D$4:$D$35,Springen!$A$4:$A$35)))))</f>
        <v/>
      </c>
      <c r="J142" s="29" t="str">
        <f>IF('Rangliste Rohdaten'!J142="","",'Rangliste Rohdaten'!J142)</f>
        <v/>
      </c>
      <c r="K142" s="61" t="str">
        <f>IF(J142="","",IF($E142="K",IF($D142=1,LOOKUP(J142,Springen!$M$4:$M$35,Springen!$A$4:$A$35),IF($D142=2,LOOKUP(J142,Springen!$N$4:$N$35,Springen!$A$4:$A$35),LOOKUP(J142,Springen!$O$4:$O$35,Springen!$A$4:$A$35))),IF($D142=1,LOOKUP(J142,Springen!$J$4:$J$35,Springen!$A$4:$A$35),IF($D142=2,LOOKUP(J142,Springen!$K$4:$K$35,Springen!$A$4:$A$34),LOOKUP(J142,Springen!$L$4:$L$35,Springen!$A$4:$A$35)))))</f>
        <v/>
      </c>
      <c r="L142" s="29" t="str">
        <f>IF('Rangliste Rohdaten'!L142="","",'Rangliste Rohdaten'!L142)</f>
        <v/>
      </c>
      <c r="M142" s="61" t="str">
        <f>IF(L142="","",IF($E142="K",IF($D142=1,LOOKUP(L142,Werfen!$E$4:$E$35,Werfen!$A$4:$A$35),IF($D142=2,LOOKUP(L142,Werfen!$F$4:$F$35,Werfen!$A$4:$A$35),LOOKUP(L142,Werfen!$G$4:$G$35,Werfen!$A$4:$A$35))),IF($D142=1,LOOKUP(L142,Werfen!$B$4:$B$35,Werfen!$A$4:$A$35),IF($D142=2,LOOKUP(L142,Werfen!$C$4:$C$35,Werfen!$A$4:$A$34),LOOKUP(L142,Werfen!$D$4:$D$35,Werfen!$A$4:$A$35)))))</f>
        <v/>
      </c>
      <c r="N142" s="29" t="str">
        <f>IF('Rangliste Rohdaten'!N142="","",'Rangliste Rohdaten'!N142)</f>
        <v/>
      </c>
      <c r="O142" s="61" t="str">
        <f>IF(N142="","",IF($E142="K",IF($D142=1,LOOKUP(N142,Werfen!$M$4:$M$35,Werfen!$A$4:$A$35),IF($D142=2,LOOKUP(N142,Werfen!$N$4:$N$35,Werfen!$A$4:$A$35),LOOKUP(N142,Werfen!$O$4:$O$35,Werfen!$A$4:$A$35))),IF($D142=1,LOOKUP(N142,Werfen!$J$4:$J$35,Werfen!$A$4:$A$35),IF($D142=2,LOOKUP(N142,Werfen!$K$4:$K$35,Werfen!$A$4:$A$34),LOOKUP(N142,Werfen!$L$4:$L$35,Werfen!$A$4:$A$35)))))</f>
        <v/>
      </c>
      <c r="P142" s="254" t="str">
        <f>IF('Rangliste Rohdaten'!P142="","",'Rangliste Rohdaten'!P142)</f>
        <v/>
      </c>
      <c r="Q142" s="61" t="str">
        <f>IF(P142="","",IF($E142="K",IF($D142=1,LOOKUP(P142,Ausdauer!$E$4:$E$35,Ausdauer!$A$4:$A$35),IF($D142=2,LOOKUP(P142,Ausdauer!$F$4:$F$35,Ausdauer!$A$4:$A$35),LOOKUP(P142,Ausdauer!$G$4:$G$35,Ausdauer!$A$4:$A$35))),IF($D142=1,LOOKUP(P142,Ausdauer!$B$4:$B$35,Ausdauer!$A$4:$A$35),IF($D142=2,LOOKUP(P142,Ausdauer!$C$4:$C$35,Ausdauer!$A$4:$A$34),LOOKUP(P142,Ausdauer!$D$4:$D$35,Ausdauer!$A$4:$A$35)))))</f>
        <v/>
      </c>
      <c r="R142" s="29" t="str">
        <f>IF('Rangliste Rohdaten'!R142="","",'Rangliste Rohdaten'!R142)</f>
        <v/>
      </c>
      <c r="S142" s="61" t="str">
        <f>IF(R142="","",IF($E142="K",IF($D142=1,LOOKUP(R142,Ausdauer!$M$4:$M$35,Ausdauer!$A$4:$A$35),IF($D142=2,LOOKUP(R142,Ausdauer!$N$4:$N$35,Ausdauer!$A$4:$A$35),LOOKUP(R142,Ausdauer!$O$4:$O$35,Ausdauer!$A$4:$A$35))),IF($D142=1,LOOKUP(R142,Ausdauer!$J$4:$J$35,Ausdauer!$A$4:$A$35),IF($D142=2,LOOKUP(R142,Ausdauer!$K$4:$K$35,Ausdauer!$A$4:$A$34),LOOKUP(R142,Ausdauer!$L$4:$L$35,Ausdauer!$A$4:$A$35)))))</f>
        <v/>
      </c>
      <c r="T142" s="29" t="str">
        <f>IF('Rangliste Rohdaten'!T142="","",'Rangliste Rohdaten'!T142)</f>
        <v/>
      </c>
      <c r="U142" s="61" t="str">
        <f>IF(T142="","",IF($E142="K",IF($D142=1,LOOKUP(T142,Ausdauer!$T$4:$T$35,Ausdauer!$P$4:$P$35),IF($D142=2,LOOKUP(T142,Ausdauer!$U$4:$U$35,Ausdauer!$P$4:$P$35),LOOKUP(T142,Ausdauer!$V$4:$V$35,Ausdauer!$P$4:$P$35))),IF($D142=1,LOOKUP(T142,Ausdauer!$Q$4:$Q$35,Ausdauer!$P$4:$P$35),IF($D142=2,LOOKUP(T142,Ausdauer!$R$4:$R$35,Ausdauer!$P$4:$P$34),LOOKUP(T142,Ausdauer!$S$4:$S$35,Ausdauer!$P$4:$P$35)))))</f>
        <v/>
      </c>
      <c r="V142" s="175" t="e">
        <f>SUM(G142,I142,K142,M142,O142,Q142,S142,U142)/COUNT((G142,I142,K142,M142,O142,Q142,S142,U142))</f>
        <v>#DIV/0!</v>
      </c>
      <c r="W142" s="46"/>
      <c r="BE142" s="14"/>
      <c r="BF142" s="16"/>
    </row>
    <row r="143" spans="1:58" ht="14.25" x14ac:dyDescent="0.2">
      <c r="A143" s="241">
        <f>'Rangliste Rohdaten'!B143</f>
        <v>0</v>
      </c>
      <c r="B143" s="27">
        <f>'Rangliste Rohdaten'!C143</f>
        <v>0</v>
      </c>
      <c r="C143" s="27">
        <f>'Rangliste Rohdaten'!D143</f>
        <v>0</v>
      </c>
      <c r="D143" s="64">
        <f t="shared" si="3"/>
        <v>0</v>
      </c>
      <c r="E143" s="28">
        <f>'Rangliste Rohdaten'!E143</f>
        <v>0</v>
      </c>
      <c r="F143" s="29" t="str">
        <f>IF('Rangliste Rohdaten'!F143="","",'Rangliste Rohdaten'!F143)</f>
        <v/>
      </c>
      <c r="G143" s="61" t="str">
        <f>IF(F143="","",IF($E143="K",IF($D143=1,LOOKUP(F143,Sprint!$T$4:$T$35,Sprint!$H$4:$H$35),IF($D143=2,LOOKUP(F143,Sprint!$U$4:$U$35,Sprint!$H$4:$H$35),LOOKUP(F143,Sprint!$V$4:$V$35,Sprint!$H$4:$H$35))),IF($D143=1,LOOKUP(F143,Sprint!$Q$4:$Q$35,Sprint!$H$4:$H$35),IF($D143=2,LOOKUP(F143,Sprint!$R$4:$R$35,Sprint!$H$4:$H$35),LOOKUP(F143,Sprint!$S$4:$S$35,Sprint!$H$4:$H$35)))))</f>
        <v/>
      </c>
      <c r="H143" s="29" t="str">
        <f>IF('Rangliste Rohdaten'!H143="","",'Rangliste Rohdaten'!H143)</f>
        <v/>
      </c>
      <c r="I143" s="61" t="str">
        <f>IF(H143="","",IF($E143="K",IF($D143=1,LOOKUP(H143,Springen!$E$4:$E$35,Springen!$A$4:$A$35),IF($D143=2,LOOKUP(H143,Springen!$F$4:$F$35,Springen!$A$4:$A$35),LOOKUP(H143,Springen!$G$4:$G$35,Springen!$A$4:$A$35))),IF($D143=1,LOOKUP(H143,Springen!$B$4:$B$35,Springen!$A$4:$A$35),IF($D143=2,LOOKUP(H143,Springen!$C$4:$C$35,Springen!$A$4:$A$34),LOOKUP(H143,Springen!$D$4:$D$35,Springen!$A$4:$A$35)))))</f>
        <v/>
      </c>
      <c r="J143" s="29" t="str">
        <f>IF('Rangliste Rohdaten'!J143="","",'Rangliste Rohdaten'!J143)</f>
        <v/>
      </c>
      <c r="K143" s="61" t="str">
        <f>IF(J143="","",IF($E143="K",IF($D143=1,LOOKUP(J143,Springen!$M$4:$M$35,Springen!$A$4:$A$35),IF($D143=2,LOOKUP(J143,Springen!$N$4:$N$35,Springen!$A$4:$A$35),LOOKUP(J143,Springen!$O$4:$O$35,Springen!$A$4:$A$35))),IF($D143=1,LOOKUP(J143,Springen!$J$4:$J$35,Springen!$A$4:$A$35),IF($D143=2,LOOKUP(J143,Springen!$K$4:$K$35,Springen!$A$4:$A$34),LOOKUP(J143,Springen!$L$4:$L$35,Springen!$A$4:$A$35)))))</f>
        <v/>
      </c>
      <c r="L143" s="29" t="str">
        <f>IF('Rangliste Rohdaten'!L143="","",'Rangliste Rohdaten'!L143)</f>
        <v/>
      </c>
      <c r="M143" s="61" t="str">
        <f>IF(L143="","",IF($E143="K",IF($D143=1,LOOKUP(L143,Werfen!$E$4:$E$35,Werfen!$A$4:$A$35),IF($D143=2,LOOKUP(L143,Werfen!$F$4:$F$35,Werfen!$A$4:$A$35),LOOKUP(L143,Werfen!$G$4:$G$35,Werfen!$A$4:$A$35))),IF($D143=1,LOOKUP(L143,Werfen!$B$4:$B$35,Werfen!$A$4:$A$35),IF($D143=2,LOOKUP(L143,Werfen!$C$4:$C$35,Werfen!$A$4:$A$34),LOOKUP(L143,Werfen!$D$4:$D$35,Werfen!$A$4:$A$35)))))</f>
        <v/>
      </c>
      <c r="N143" s="29" t="str">
        <f>IF('Rangliste Rohdaten'!N143="","",'Rangliste Rohdaten'!N143)</f>
        <v/>
      </c>
      <c r="O143" s="61" t="str">
        <f>IF(N143="","",IF($E143="K",IF($D143=1,LOOKUP(N143,Werfen!$M$4:$M$35,Werfen!$A$4:$A$35),IF($D143=2,LOOKUP(N143,Werfen!$N$4:$N$35,Werfen!$A$4:$A$35),LOOKUP(N143,Werfen!$O$4:$O$35,Werfen!$A$4:$A$35))),IF($D143=1,LOOKUP(N143,Werfen!$J$4:$J$35,Werfen!$A$4:$A$35),IF($D143=2,LOOKUP(N143,Werfen!$K$4:$K$35,Werfen!$A$4:$A$34),LOOKUP(N143,Werfen!$L$4:$L$35,Werfen!$A$4:$A$35)))))</f>
        <v/>
      </c>
      <c r="P143" s="254" t="str">
        <f>IF('Rangliste Rohdaten'!P143="","",'Rangliste Rohdaten'!P143)</f>
        <v/>
      </c>
      <c r="Q143" s="61" t="str">
        <f>IF(P143="","",IF($E143="K",IF($D143=1,LOOKUP(P143,Ausdauer!$E$4:$E$35,Ausdauer!$A$4:$A$35),IF($D143=2,LOOKUP(P143,Ausdauer!$F$4:$F$35,Ausdauer!$A$4:$A$35),LOOKUP(P143,Ausdauer!$G$4:$G$35,Ausdauer!$A$4:$A$35))),IF($D143=1,LOOKUP(P143,Ausdauer!$B$4:$B$35,Ausdauer!$A$4:$A$35),IF($D143=2,LOOKUP(P143,Ausdauer!$C$4:$C$35,Ausdauer!$A$4:$A$34),LOOKUP(P143,Ausdauer!$D$4:$D$35,Ausdauer!$A$4:$A$35)))))</f>
        <v/>
      </c>
      <c r="R143" s="29" t="str">
        <f>IF('Rangliste Rohdaten'!R143="","",'Rangliste Rohdaten'!R143)</f>
        <v/>
      </c>
      <c r="S143" s="61" t="str">
        <f>IF(R143="","",IF($E143="K",IF($D143=1,LOOKUP(R143,Ausdauer!$M$4:$M$35,Ausdauer!$A$4:$A$35),IF($D143=2,LOOKUP(R143,Ausdauer!$N$4:$N$35,Ausdauer!$A$4:$A$35),LOOKUP(R143,Ausdauer!$O$4:$O$35,Ausdauer!$A$4:$A$35))),IF($D143=1,LOOKUP(R143,Ausdauer!$J$4:$J$35,Ausdauer!$A$4:$A$35),IF($D143=2,LOOKUP(R143,Ausdauer!$K$4:$K$35,Ausdauer!$A$4:$A$34),LOOKUP(R143,Ausdauer!$L$4:$L$35,Ausdauer!$A$4:$A$35)))))</f>
        <v/>
      </c>
      <c r="T143" s="29" t="str">
        <f>IF('Rangliste Rohdaten'!T143="","",'Rangliste Rohdaten'!T143)</f>
        <v/>
      </c>
      <c r="U143" s="61" t="str">
        <f>IF(T143="","",IF($E143="K",IF($D143=1,LOOKUP(T143,Ausdauer!$T$4:$T$35,Ausdauer!$P$4:$P$35),IF($D143=2,LOOKUP(T143,Ausdauer!$U$4:$U$35,Ausdauer!$P$4:$P$35),LOOKUP(T143,Ausdauer!$V$4:$V$35,Ausdauer!$P$4:$P$35))),IF($D143=1,LOOKUP(T143,Ausdauer!$Q$4:$Q$35,Ausdauer!$P$4:$P$35),IF($D143=2,LOOKUP(T143,Ausdauer!$R$4:$R$35,Ausdauer!$P$4:$P$34),LOOKUP(T143,Ausdauer!$S$4:$S$35,Ausdauer!$P$4:$P$35)))))</f>
        <v/>
      </c>
      <c r="V143" s="175" t="e">
        <f>SUM(G143,I143,K143,M143,O143,Q143,S143,U143)/COUNT((G143,I143,K143,M143,O143,Q143,S143,U143))</f>
        <v>#DIV/0!</v>
      </c>
      <c r="W143" s="46"/>
      <c r="BE143" s="14"/>
      <c r="BF143" s="16"/>
    </row>
    <row r="144" spans="1:58" ht="14.25" x14ac:dyDescent="0.2">
      <c r="A144" s="241">
        <f>'Rangliste Rohdaten'!B144</f>
        <v>0</v>
      </c>
      <c r="B144" s="27">
        <f>'Rangliste Rohdaten'!C144</f>
        <v>0</v>
      </c>
      <c r="C144" s="27">
        <f>'Rangliste Rohdaten'!D144</f>
        <v>0</v>
      </c>
      <c r="D144" s="64">
        <f t="shared" si="3"/>
        <v>0</v>
      </c>
      <c r="E144" s="28">
        <f>'Rangliste Rohdaten'!E144</f>
        <v>0</v>
      </c>
      <c r="F144" s="29" t="str">
        <f>IF('Rangliste Rohdaten'!F144="","",'Rangliste Rohdaten'!F144)</f>
        <v/>
      </c>
      <c r="G144" s="61" t="str">
        <f>IF(F144="","",IF($E144="K",IF($D144=1,LOOKUP(F144,Sprint!$T$4:$T$35,Sprint!$H$4:$H$35),IF($D144=2,LOOKUP(F144,Sprint!$U$4:$U$35,Sprint!$H$4:$H$35),LOOKUP(F144,Sprint!$V$4:$V$35,Sprint!$H$4:$H$35))),IF($D144=1,LOOKUP(F144,Sprint!$Q$4:$Q$35,Sprint!$H$4:$H$35),IF($D144=2,LOOKUP(F144,Sprint!$R$4:$R$35,Sprint!$H$4:$H$35),LOOKUP(F144,Sprint!$S$4:$S$35,Sprint!$H$4:$H$35)))))</f>
        <v/>
      </c>
      <c r="H144" s="29" t="str">
        <f>IF('Rangliste Rohdaten'!H144="","",'Rangliste Rohdaten'!H144)</f>
        <v/>
      </c>
      <c r="I144" s="61" t="str">
        <f>IF(H144="","",IF($E144="K",IF($D144=1,LOOKUP(H144,Springen!$E$4:$E$35,Springen!$A$4:$A$35),IF($D144=2,LOOKUP(H144,Springen!$F$4:$F$35,Springen!$A$4:$A$35),LOOKUP(H144,Springen!$G$4:$G$35,Springen!$A$4:$A$35))),IF($D144=1,LOOKUP(H144,Springen!$B$4:$B$35,Springen!$A$4:$A$35),IF($D144=2,LOOKUP(H144,Springen!$C$4:$C$35,Springen!$A$4:$A$34),LOOKUP(H144,Springen!$D$4:$D$35,Springen!$A$4:$A$35)))))</f>
        <v/>
      </c>
      <c r="J144" s="29" t="str">
        <f>IF('Rangliste Rohdaten'!J144="","",'Rangliste Rohdaten'!J144)</f>
        <v/>
      </c>
      <c r="K144" s="61" t="str">
        <f>IF(J144="","",IF($E144="K",IF($D144=1,LOOKUP(J144,Springen!$M$4:$M$35,Springen!$A$4:$A$35),IF($D144=2,LOOKUP(J144,Springen!$N$4:$N$35,Springen!$A$4:$A$35),LOOKUP(J144,Springen!$O$4:$O$35,Springen!$A$4:$A$35))),IF($D144=1,LOOKUP(J144,Springen!$J$4:$J$35,Springen!$A$4:$A$35),IF($D144=2,LOOKUP(J144,Springen!$K$4:$K$35,Springen!$A$4:$A$34),LOOKUP(J144,Springen!$L$4:$L$35,Springen!$A$4:$A$35)))))</f>
        <v/>
      </c>
      <c r="L144" s="29" t="str">
        <f>IF('Rangliste Rohdaten'!L144="","",'Rangliste Rohdaten'!L144)</f>
        <v/>
      </c>
      <c r="M144" s="61" t="str">
        <f>IF(L144="","",IF($E144="K",IF($D144=1,LOOKUP(L144,Werfen!$E$4:$E$35,Werfen!$A$4:$A$35),IF($D144=2,LOOKUP(L144,Werfen!$F$4:$F$35,Werfen!$A$4:$A$35),LOOKUP(L144,Werfen!$G$4:$G$35,Werfen!$A$4:$A$35))),IF($D144=1,LOOKUP(L144,Werfen!$B$4:$B$35,Werfen!$A$4:$A$35),IF($D144=2,LOOKUP(L144,Werfen!$C$4:$C$35,Werfen!$A$4:$A$34),LOOKUP(L144,Werfen!$D$4:$D$35,Werfen!$A$4:$A$35)))))</f>
        <v/>
      </c>
      <c r="N144" s="29" t="str">
        <f>IF('Rangliste Rohdaten'!N144="","",'Rangliste Rohdaten'!N144)</f>
        <v/>
      </c>
      <c r="O144" s="61" t="str">
        <f>IF(N144="","",IF($E144="K",IF($D144=1,LOOKUP(N144,Werfen!$M$4:$M$35,Werfen!$A$4:$A$35),IF($D144=2,LOOKUP(N144,Werfen!$N$4:$N$35,Werfen!$A$4:$A$35),LOOKUP(N144,Werfen!$O$4:$O$35,Werfen!$A$4:$A$35))),IF($D144=1,LOOKUP(N144,Werfen!$J$4:$J$35,Werfen!$A$4:$A$35),IF($D144=2,LOOKUP(N144,Werfen!$K$4:$K$35,Werfen!$A$4:$A$34),LOOKUP(N144,Werfen!$L$4:$L$35,Werfen!$A$4:$A$35)))))</f>
        <v/>
      </c>
      <c r="P144" s="254" t="str">
        <f>IF('Rangliste Rohdaten'!P144="","",'Rangliste Rohdaten'!P144)</f>
        <v/>
      </c>
      <c r="Q144" s="61" t="str">
        <f>IF(P144="","",IF($E144="K",IF($D144=1,LOOKUP(P144,Ausdauer!$E$4:$E$35,Ausdauer!$A$4:$A$35),IF($D144=2,LOOKUP(P144,Ausdauer!$F$4:$F$35,Ausdauer!$A$4:$A$35),LOOKUP(P144,Ausdauer!$G$4:$G$35,Ausdauer!$A$4:$A$35))),IF($D144=1,LOOKUP(P144,Ausdauer!$B$4:$B$35,Ausdauer!$A$4:$A$35),IF($D144=2,LOOKUP(P144,Ausdauer!$C$4:$C$35,Ausdauer!$A$4:$A$34),LOOKUP(P144,Ausdauer!$D$4:$D$35,Ausdauer!$A$4:$A$35)))))</f>
        <v/>
      </c>
      <c r="R144" s="29" t="str">
        <f>IF('Rangliste Rohdaten'!R144="","",'Rangliste Rohdaten'!R144)</f>
        <v/>
      </c>
      <c r="S144" s="61" t="str">
        <f>IF(R144="","",IF($E144="K",IF($D144=1,LOOKUP(R144,Ausdauer!$M$4:$M$35,Ausdauer!$A$4:$A$35),IF($D144=2,LOOKUP(R144,Ausdauer!$N$4:$N$35,Ausdauer!$A$4:$A$35),LOOKUP(R144,Ausdauer!$O$4:$O$35,Ausdauer!$A$4:$A$35))),IF($D144=1,LOOKUP(R144,Ausdauer!$J$4:$J$35,Ausdauer!$A$4:$A$35),IF($D144=2,LOOKUP(R144,Ausdauer!$K$4:$K$35,Ausdauer!$A$4:$A$34),LOOKUP(R144,Ausdauer!$L$4:$L$35,Ausdauer!$A$4:$A$35)))))</f>
        <v/>
      </c>
      <c r="T144" s="29" t="str">
        <f>IF('Rangliste Rohdaten'!T144="","",'Rangliste Rohdaten'!T144)</f>
        <v/>
      </c>
      <c r="U144" s="61" t="str">
        <f>IF(T144="","",IF($E144="K",IF($D144=1,LOOKUP(T144,Ausdauer!$T$4:$T$35,Ausdauer!$P$4:$P$35),IF($D144=2,LOOKUP(T144,Ausdauer!$U$4:$U$35,Ausdauer!$P$4:$P$35),LOOKUP(T144,Ausdauer!$V$4:$V$35,Ausdauer!$P$4:$P$35))),IF($D144=1,LOOKUP(T144,Ausdauer!$Q$4:$Q$35,Ausdauer!$P$4:$P$35),IF($D144=2,LOOKUP(T144,Ausdauer!$R$4:$R$35,Ausdauer!$P$4:$P$34),LOOKUP(T144,Ausdauer!$S$4:$S$35,Ausdauer!$P$4:$P$35)))))</f>
        <v/>
      </c>
      <c r="V144" s="175" t="e">
        <f>SUM(G144,I144,K144,M144,O144,Q144,S144,U144)/COUNT((G144,I144,K144,M144,O144,Q144,S144,U144))</f>
        <v>#DIV/0!</v>
      </c>
      <c r="W144" s="46"/>
      <c r="BE144" s="14"/>
      <c r="BF144" s="16"/>
    </row>
    <row r="145" spans="1:58" ht="14.25" x14ac:dyDescent="0.2">
      <c r="A145" s="241">
        <f>'Rangliste Rohdaten'!B145</f>
        <v>0</v>
      </c>
      <c r="B145" s="27">
        <f>'Rangliste Rohdaten'!C145</f>
        <v>0</v>
      </c>
      <c r="C145" s="27">
        <f>'Rangliste Rohdaten'!D145</f>
        <v>0</v>
      </c>
      <c r="D145" s="64">
        <f t="shared" si="3"/>
        <v>0</v>
      </c>
      <c r="E145" s="28">
        <f>'Rangliste Rohdaten'!E145</f>
        <v>0</v>
      </c>
      <c r="F145" s="29" t="str">
        <f>IF('Rangliste Rohdaten'!F145="","",'Rangliste Rohdaten'!F145)</f>
        <v/>
      </c>
      <c r="G145" s="61" t="str">
        <f>IF(F145="","",IF($E145="K",IF($D145=1,LOOKUP(F145,Sprint!$T$4:$T$35,Sprint!$H$4:$H$35),IF($D145=2,LOOKUP(F145,Sprint!$U$4:$U$35,Sprint!$H$4:$H$35),LOOKUP(F145,Sprint!$V$4:$V$35,Sprint!$H$4:$H$35))),IF($D145=1,LOOKUP(F145,Sprint!$Q$4:$Q$35,Sprint!$H$4:$H$35),IF($D145=2,LOOKUP(F145,Sprint!$R$4:$R$35,Sprint!$H$4:$H$35),LOOKUP(F145,Sprint!$S$4:$S$35,Sprint!$H$4:$H$35)))))</f>
        <v/>
      </c>
      <c r="H145" s="29" t="str">
        <f>IF('Rangliste Rohdaten'!H145="","",'Rangliste Rohdaten'!H145)</f>
        <v/>
      </c>
      <c r="I145" s="61" t="str">
        <f>IF(H145="","",IF($E145="K",IF($D145=1,LOOKUP(H145,Springen!$E$4:$E$35,Springen!$A$4:$A$35),IF($D145=2,LOOKUP(H145,Springen!$F$4:$F$35,Springen!$A$4:$A$35),LOOKUP(H145,Springen!$G$4:$G$35,Springen!$A$4:$A$35))),IF($D145=1,LOOKUP(H145,Springen!$B$4:$B$35,Springen!$A$4:$A$35),IF($D145=2,LOOKUP(H145,Springen!$C$4:$C$35,Springen!$A$4:$A$34),LOOKUP(H145,Springen!$D$4:$D$35,Springen!$A$4:$A$35)))))</f>
        <v/>
      </c>
      <c r="J145" s="29" t="str">
        <f>IF('Rangliste Rohdaten'!J145="","",'Rangliste Rohdaten'!J145)</f>
        <v/>
      </c>
      <c r="K145" s="61" t="str">
        <f>IF(J145="","",IF($E145="K",IF($D145=1,LOOKUP(J145,Springen!$M$4:$M$35,Springen!$A$4:$A$35),IF($D145=2,LOOKUP(J145,Springen!$N$4:$N$35,Springen!$A$4:$A$35),LOOKUP(J145,Springen!$O$4:$O$35,Springen!$A$4:$A$35))),IF($D145=1,LOOKUP(J145,Springen!$J$4:$J$35,Springen!$A$4:$A$35),IF($D145=2,LOOKUP(J145,Springen!$K$4:$K$35,Springen!$A$4:$A$34),LOOKUP(J145,Springen!$L$4:$L$35,Springen!$A$4:$A$35)))))</f>
        <v/>
      </c>
      <c r="L145" s="29" t="str">
        <f>IF('Rangliste Rohdaten'!L145="","",'Rangliste Rohdaten'!L145)</f>
        <v/>
      </c>
      <c r="M145" s="61" t="str">
        <f>IF(L145="","",IF($E145="K",IF($D145=1,LOOKUP(L145,Werfen!$E$4:$E$35,Werfen!$A$4:$A$35),IF($D145=2,LOOKUP(L145,Werfen!$F$4:$F$35,Werfen!$A$4:$A$35),LOOKUP(L145,Werfen!$G$4:$G$35,Werfen!$A$4:$A$35))),IF($D145=1,LOOKUP(L145,Werfen!$B$4:$B$35,Werfen!$A$4:$A$35),IF($D145=2,LOOKUP(L145,Werfen!$C$4:$C$35,Werfen!$A$4:$A$34),LOOKUP(L145,Werfen!$D$4:$D$35,Werfen!$A$4:$A$35)))))</f>
        <v/>
      </c>
      <c r="N145" s="29" t="str">
        <f>IF('Rangliste Rohdaten'!N145="","",'Rangliste Rohdaten'!N145)</f>
        <v/>
      </c>
      <c r="O145" s="61" t="str">
        <f>IF(N145="","",IF($E145="K",IF($D145=1,LOOKUP(N145,Werfen!$M$4:$M$35,Werfen!$A$4:$A$35),IF($D145=2,LOOKUP(N145,Werfen!$N$4:$N$35,Werfen!$A$4:$A$35),LOOKUP(N145,Werfen!$O$4:$O$35,Werfen!$A$4:$A$35))),IF($D145=1,LOOKUP(N145,Werfen!$J$4:$J$35,Werfen!$A$4:$A$35),IF($D145=2,LOOKUP(N145,Werfen!$K$4:$K$35,Werfen!$A$4:$A$34),LOOKUP(N145,Werfen!$L$4:$L$35,Werfen!$A$4:$A$35)))))</f>
        <v/>
      </c>
      <c r="P145" s="254" t="str">
        <f>IF('Rangliste Rohdaten'!P145="","",'Rangliste Rohdaten'!P145)</f>
        <v/>
      </c>
      <c r="Q145" s="61" t="str">
        <f>IF(P145="","",IF($E145="K",IF($D145=1,LOOKUP(P145,Ausdauer!$E$4:$E$35,Ausdauer!$A$4:$A$35),IF($D145=2,LOOKUP(P145,Ausdauer!$F$4:$F$35,Ausdauer!$A$4:$A$35),LOOKUP(P145,Ausdauer!$G$4:$G$35,Ausdauer!$A$4:$A$35))),IF($D145=1,LOOKUP(P145,Ausdauer!$B$4:$B$35,Ausdauer!$A$4:$A$35),IF($D145=2,LOOKUP(P145,Ausdauer!$C$4:$C$35,Ausdauer!$A$4:$A$34),LOOKUP(P145,Ausdauer!$D$4:$D$35,Ausdauer!$A$4:$A$35)))))</f>
        <v/>
      </c>
      <c r="R145" s="29" t="str">
        <f>IF('Rangliste Rohdaten'!R145="","",'Rangliste Rohdaten'!R145)</f>
        <v/>
      </c>
      <c r="S145" s="61" t="str">
        <f>IF(R145="","",IF($E145="K",IF($D145=1,LOOKUP(R145,Ausdauer!$M$4:$M$35,Ausdauer!$A$4:$A$35),IF($D145=2,LOOKUP(R145,Ausdauer!$N$4:$N$35,Ausdauer!$A$4:$A$35),LOOKUP(R145,Ausdauer!$O$4:$O$35,Ausdauer!$A$4:$A$35))),IF($D145=1,LOOKUP(R145,Ausdauer!$J$4:$J$35,Ausdauer!$A$4:$A$35),IF($D145=2,LOOKUP(R145,Ausdauer!$K$4:$K$35,Ausdauer!$A$4:$A$34),LOOKUP(R145,Ausdauer!$L$4:$L$35,Ausdauer!$A$4:$A$35)))))</f>
        <v/>
      </c>
      <c r="T145" s="29" t="str">
        <f>IF('Rangliste Rohdaten'!T145="","",'Rangliste Rohdaten'!T145)</f>
        <v/>
      </c>
      <c r="U145" s="61" t="str">
        <f>IF(T145="","",IF($E145="K",IF($D145=1,LOOKUP(T145,Ausdauer!$T$4:$T$35,Ausdauer!$P$4:$P$35),IF($D145=2,LOOKUP(T145,Ausdauer!$U$4:$U$35,Ausdauer!$P$4:$P$35),LOOKUP(T145,Ausdauer!$V$4:$V$35,Ausdauer!$P$4:$P$35))),IF($D145=1,LOOKUP(T145,Ausdauer!$Q$4:$Q$35,Ausdauer!$P$4:$P$35),IF($D145=2,LOOKUP(T145,Ausdauer!$R$4:$R$35,Ausdauer!$P$4:$P$34),LOOKUP(T145,Ausdauer!$S$4:$S$35,Ausdauer!$P$4:$P$35)))))</f>
        <v/>
      </c>
      <c r="V145" s="175" t="e">
        <f>SUM(G145,I145,K145,M145,O145,Q145,S145,U145)/COUNT((G145,I145,K145,M145,O145,Q145,S145,U145))</f>
        <v>#DIV/0!</v>
      </c>
      <c r="W145" s="46"/>
      <c r="BE145" s="14"/>
      <c r="BF145" s="16"/>
    </row>
    <row r="146" spans="1:58" ht="14.25" x14ac:dyDescent="0.2">
      <c r="A146" s="241">
        <f>'Rangliste Rohdaten'!B146</f>
        <v>0</v>
      </c>
      <c r="B146" s="27">
        <f>'Rangliste Rohdaten'!C146</f>
        <v>0</v>
      </c>
      <c r="C146" s="27">
        <f>'Rangliste Rohdaten'!D146</f>
        <v>0</v>
      </c>
      <c r="D146" s="64">
        <f t="shared" si="3"/>
        <v>0</v>
      </c>
      <c r="E146" s="28">
        <f>'Rangliste Rohdaten'!E146</f>
        <v>0</v>
      </c>
      <c r="F146" s="29" t="str">
        <f>IF('Rangliste Rohdaten'!F146="","",'Rangliste Rohdaten'!F146)</f>
        <v/>
      </c>
      <c r="G146" s="61" t="str">
        <f>IF(F146="","",IF($E146="K",IF($D146=1,LOOKUP(F146,Sprint!$T$4:$T$35,Sprint!$H$4:$H$35),IF($D146=2,LOOKUP(F146,Sprint!$U$4:$U$35,Sprint!$H$4:$H$35),LOOKUP(F146,Sprint!$V$4:$V$35,Sprint!$H$4:$H$35))),IF($D146=1,LOOKUP(F146,Sprint!$Q$4:$Q$35,Sprint!$H$4:$H$35),IF($D146=2,LOOKUP(F146,Sprint!$R$4:$R$35,Sprint!$H$4:$H$35),LOOKUP(F146,Sprint!$S$4:$S$35,Sprint!$H$4:$H$35)))))</f>
        <v/>
      </c>
      <c r="H146" s="29" t="str">
        <f>IF('Rangliste Rohdaten'!H146="","",'Rangliste Rohdaten'!H146)</f>
        <v/>
      </c>
      <c r="I146" s="61" t="str">
        <f>IF(H146="","",IF($E146="K",IF($D146=1,LOOKUP(H146,Springen!$E$4:$E$35,Springen!$A$4:$A$35),IF($D146=2,LOOKUP(H146,Springen!$F$4:$F$35,Springen!$A$4:$A$35),LOOKUP(H146,Springen!$G$4:$G$35,Springen!$A$4:$A$35))),IF($D146=1,LOOKUP(H146,Springen!$B$4:$B$35,Springen!$A$4:$A$35),IF($D146=2,LOOKUP(H146,Springen!$C$4:$C$35,Springen!$A$4:$A$34),LOOKUP(H146,Springen!$D$4:$D$35,Springen!$A$4:$A$35)))))</f>
        <v/>
      </c>
      <c r="J146" s="29" t="str">
        <f>IF('Rangliste Rohdaten'!J146="","",'Rangliste Rohdaten'!J146)</f>
        <v/>
      </c>
      <c r="K146" s="61" t="str">
        <f>IF(J146="","",IF($E146="K",IF($D146=1,LOOKUP(J146,Springen!$M$4:$M$35,Springen!$A$4:$A$35),IF($D146=2,LOOKUP(J146,Springen!$N$4:$N$35,Springen!$A$4:$A$35),LOOKUP(J146,Springen!$O$4:$O$35,Springen!$A$4:$A$35))),IF($D146=1,LOOKUP(J146,Springen!$J$4:$J$35,Springen!$A$4:$A$35),IF($D146=2,LOOKUP(J146,Springen!$K$4:$K$35,Springen!$A$4:$A$34),LOOKUP(J146,Springen!$L$4:$L$35,Springen!$A$4:$A$35)))))</f>
        <v/>
      </c>
      <c r="L146" s="29" t="str">
        <f>IF('Rangliste Rohdaten'!L146="","",'Rangliste Rohdaten'!L146)</f>
        <v/>
      </c>
      <c r="M146" s="61" t="str">
        <f>IF(L146="","",IF($E146="K",IF($D146=1,LOOKUP(L146,Werfen!$E$4:$E$35,Werfen!$A$4:$A$35),IF($D146=2,LOOKUP(L146,Werfen!$F$4:$F$35,Werfen!$A$4:$A$35),LOOKUP(L146,Werfen!$G$4:$G$35,Werfen!$A$4:$A$35))),IF($D146=1,LOOKUP(L146,Werfen!$B$4:$B$35,Werfen!$A$4:$A$35),IF($D146=2,LOOKUP(L146,Werfen!$C$4:$C$35,Werfen!$A$4:$A$34),LOOKUP(L146,Werfen!$D$4:$D$35,Werfen!$A$4:$A$35)))))</f>
        <v/>
      </c>
      <c r="N146" s="29" t="str">
        <f>IF('Rangliste Rohdaten'!N146="","",'Rangliste Rohdaten'!N146)</f>
        <v/>
      </c>
      <c r="O146" s="61" t="str">
        <f>IF(N146="","",IF($E146="K",IF($D146=1,LOOKUP(N146,Werfen!$M$4:$M$35,Werfen!$A$4:$A$35),IF($D146=2,LOOKUP(N146,Werfen!$N$4:$N$35,Werfen!$A$4:$A$35),LOOKUP(N146,Werfen!$O$4:$O$35,Werfen!$A$4:$A$35))),IF($D146=1,LOOKUP(N146,Werfen!$J$4:$J$35,Werfen!$A$4:$A$35),IF($D146=2,LOOKUP(N146,Werfen!$K$4:$K$35,Werfen!$A$4:$A$34),LOOKUP(N146,Werfen!$L$4:$L$35,Werfen!$A$4:$A$35)))))</f>
        <v/>
      </c>
      <c r="P146" s="254" t="str">
        <f>IF('Rangliste Rohdaten'!P146="","",'Rangliste Rohdaten'!P146)</f>
        <v/>
      </c>
      <c r="Q146" s="61" t="str">
        <f>IF(P146="","",IF($E146="K",IF($D146=1,LOOKUP(P146,Ausdauer!$E$4:$E$35,Ausdauer!$A$4:$A$35),IF($D146=2,LOOKUP(P146,Ausdauer!$F$4:$F$35,Ausdauer!$A$4:$A$35),LOOKUP(P146,Ausdauer!$G$4:$G$35,Ausdauer!$A$4:$A$35))),IF($D146=1,LOOKUP(P146,Ausdauer!$B$4:$B$35,Ausdauer!$A$4:$A$35),IF($D146=2,LOOKUP(P146,Ausdauer!$C$4:$C$35,Ausdauer!$A$4:$A$34),LOOKUP(P146,Ausdauer!$D$4:$D$35,Ausdauer!$A$4:$A$35)))))</f>
        <v/>
      </c>
      <c r="R146" s="29" t="str">
        <f>IF('Rangliste Rohdaten'!R146="","",'Rangliste Rohdaten'!R146)</f>
        <v/>
      </c>
      <c r="S146" s="61" t="str">
        <f>IF(R146="","",IF($E146="K",IF($D146=1,LOOKUP(R146,Ausdauer!$M$4:$M$35,Ausdauer!$A$4:$A$35),IF($D146=2,LOOKUP(R146,Ausdauer!$N$4:$N$35,Ausdauer!$A$4:$A$35),LOOKUP(R146,Ausdauer!$O$4:$O$35,Ausdauer!$A$4:$A$35))),IF($D146=1,LOOKUP(R146,Ausdauer!$J$4:$J$35,Ausdauer!$A$4:$A$35),IF($D146=2,LOOKUP(R146,Ausdauer!$K$4:$K$35,Ausdauer!$A$4:$A$34),LOOKUP(R146,Ausdauer!$L$4:$L$35,Ausdauer!$A$4:$A$35)))))</f>
        <v/>
      </c>
      <c r="T146" s="29" t="str">
        <f>IF('Rangliste Rohdaten'!T146="","",'Rangliste Rohdaten'!T146)</f>
        <v/>
      </c>
      <c r="U146" s="61" t="str">
        <f>IF(T146="","",IF($E146="K",IF($D146=1,LOOKUP(T146,Ausdauer!$T$4:$T$35,Ausdauer!$P$4:$P$35),IF($D146=2,LOOKUP(T146,Ausdauer!$U$4:$U$35,Ausdauer!$P$4:$P$35),LOOKUP(T146,Ausdauer!$V$4:$V$35,Ausdauer!$P$4:$P$35))),IF($D146=1,LOOKUP(T146,Ausdauer!$Q$4:$Q$35,Ausdauer!$P$4:$P$35),IF($D146=2,LOOKUP(T146,Ausdauer!$R$4:$R$35,Ausdauer!$P$4:$P$34),LOOKUP(T146,Ausdauer!$S$4:$S$35,Ausdauer!$P$4:$P$35)))))</f>
        <v/>
      </c>
      <c r="V146" s="175" t="e">
        <f>SUM(G146,I146,K146,M146,O146,Q146,S146,U146)/COUNT((G146,I146,K146,M146,O146,Q146,S146,U146))</f>
        <v>#DIV/0!</v>
      </c>
      <c r="W146" s="46"/>
      <c r="BE146" s="14"/>
      <c r="BF146" s="16"/>
    </row>
    <row r="147" spans="1:58" ht="14.25" x14ac:dyDescent="0.2">
      <c r="A147" s="241">
        <f>'Rangliste Rohdaten'!B147</f>
        <v>0</v>
      </c>
      <c r="B147" s="27">
        <f>'Rangliste Rohdaten'!C147</f>
        <v>0</v>
      </c>
      <c r="C147" s="27">
        <f>'Rangliste Rohdaten'!D147</f>
        <v>0</v>
      </c>
      <c r="D147" s="64">
        <f t="shared" si="3"/>
        <v>0</v>
      </c>
      <c r="E147" s="28">
        <f>'Rangliste Rohdaten'!E147</f>
        <v>0</v>
      </c>
      <c r="F147" s="29" t="str">
        <f>IF('Rangliste Rohdaten'!F147="","",'Rangliste Rohdaten'!F147)</f>
        <v/>
      </c>
      <c r="G147" s="61" t="str">
        <f>IF(F147="","",IF($E147="K",IF($D147=1,LOOKUP(F147,Sprint!$T$4:$T$35,Sprint!$H$4:$H$35),IF($D147=2,LOOKUP(F147,Sprint!$U$4:$U$35,Sprint!$H$4:$H$35),LOOKUP(F147,Sprint!$V$4:$V$35,Sprint!$H$4:$H$35))),IF($D147=1,LOOKUP(F147,Sprint!$Q$4:$Q$35,Sprint!$H$4:$H$35),IF($D147=2,LOOKUP(F147,Sprint!$R$4:$R$35,Sprint!$H$4:$H$35),LOOKUP(F147,Sprint!$S$4:$S$35,Sprint!$H$4:$H$35)))))</f>
        <v/>
      </c>
      <c r="H147" s="29" t="str">
        <f>IF('Rangliste Rohdaten'!H147="","",'Rangliste Rohdaten'!H147)</f>
        <v/>
      </c>
      <c r="I147" s="61" t="str">
        <f>IF(H147="","",IF($E147="K",IF($D147=1,LOOKUP(H147,Springen!$E$4:$E$35,Springen!$A$4:$A$35),IF($D147=2,LOOKUP(H147,Springen!$F$4:$F$35,Springen!$A$4:$A$35),LOOKUP(H147,Springen!$G$4:$G$35,Springen!$A$4:$A$35))),IF($D147=1,LOOKUP(H147,Springen!$B$4:$B$35,Springen!$A$4:$A$35),IF($D147=2,LOOKUP(H147,Springen!$C$4:$C$35,Springen!$A$4:$A$34),LOOKUP(H147,Springen!$D$4:$D$35,Springen!$A$4:$A$35)))))</f>
        <v/>
      </c>
      <c r="J147" s="29" t="str">
        <f>IF('Rangliste Rohdaten'!J147="","",'Rangliste Rohdaten'!J147)</f>
        <v/>
      </c>
      <c r="K147" s="61" t="str">
        <f>IF(J147="","",IF($E147="K",IF($D147=1,LOOKUP(J147,Springen!$M$4:$M$35,Springen!$A$4:$A$35),IF($D147=2,LOOKUP(J147,Springen!$N$4:$N$35,Springen!$A$4:$A$35),LOOKUP(J147,Springen!$O$4:$O$35,Springen!$A$4:$A$35))),IF($D147=1,LOOKUP(J147,Springen!$J$4:$J$35,Springen!$A$4:$A$35),IF($D147=2,LOOKUP(J147,Springen!$K$4:$K$35,Springen!$A$4:$A$34),LOOKUP(J147,Springen!$L$4:$L$35,Springen!$A$4:$A$35)))))</f>
        <v/>
      </c>
      <c r="L147" s="29" t="str">
        <f>IF('Rangliste Rohdaten'!L147="","",'Rangliste Rohdaten'!L147)</f>
        <v/>
      </c>
      <c r="M147" s="61" t="str">
        <f>IF(L147="","",IF($E147="K",IF($D147=1,LOOKUP(L147,Werfen!$E$4:$E$35,Werfen!$A$4:$A$35),IF($D147=2,LOOKUP(L147,Werfen!$F$4:$F$35,Werfen!$A$4:$A$35),LOOKUP(L147,Werfen!$G$4:$G$35,Werfen!$A$4:$A$35))),IF($D147=1,LOOKUP(L147,Werfen!$B$4:$B$35,Werfen!$A$4:$A$35),IF($D147=2,LOOKUP(L147,Werfen!$C$4:$C$35,Werfen!$A$4:$A$34),LOOKUP(L147,Werfen!$D$4:$D$35,Werfen!$A$4:$A$35)))))</f>
        <v/>
      </c>
      <c r="N147" s="29" t="str">
        <f>IF('Rangliste Rohdaten'!N147="","",'Rangliste Rohdaten'!N147)</f>
        <v/>
      </c>
      <c r="O147" s="61" t="str">
        <f>IF(N147="","",IF($E147="K",IF($D147=1,LOOKUP(N147,Werfen!$M$4:$M$35,Werfen!$A$4:$A$35),IF($D147=2,LOOKUP(N147,Werfen!$N$4:$N$35,Werfen!$A$4:$A$35),LOOKUP(N147,Werfen!$O$4:$O$35,Werfen!$A$4:$A$35))),IF($D147=1,LOOKUP(N147,Werfen!$J$4:$J$35,Werfen!$A$4:$A$35),IF($D147=2,LOOKUP(N147,Werfen!$K$4:$K$35,Werfen!$A$4:$A$34),LOOKUP(N147,Werfen!$L$4:$L$35,Werfen!$A$4:$A$35)))))</f>
        <v/>
      </c>
      <c r="P147" s="254" t="str">
        <f>IF('Rangliste Rohdaten'!P147="","",'Rangliste Rohdaten'!P147)</f>
        <v/>
      </c>
      <c r="Q147" s="61" t="str">
        <f>IF(P147="","",IF($E147="K",IF($D147=1,LOOKUP(P147,Ausdauer!$E$4:$E$35,Ausdauer!$A$4:$A$35),IF($D147=2,LOOKUP(P147,Ausdauer!$F$4:$F$35,Ausdauer!$A$4:$A$35),LOOKUP(P147,Ausdauer!$G$4:$G$35,Ausdauer!$A$4:$A$35))),IF($D147=1,LOOKUP(P147,Ausdauer!$B$4:$B$35,Ausdauer!$A$4:$A$35),IF($D147=2,LOOKUP(P147,Ausdauer!$C$4:$C$35,Ausdauer!$A$4:$A$34),LOOKUP(P147,Ausdauer!$D$4:$D$35,Ausdauer!$A$4:$A$35)))))</f>
        <v/>
      </c>
      <c r="R147" s="29" t="str">
        <f>IF('Rangliste Rohdaten'!R147="","",'Rangliste Rohdaten'!R147)</f>
        <v/>
      </c>
      <c r="S147" s="61" t="str">
        <f>IF(R147="","",IF($E147="K",IF($D147=1,LOOKUP(R147,Ausdauer!$M$4:$M$35,Ausdauer!$A$4:$A$35),IF($D147=2,LOOKUP(R147,Ausdauer!$N$4:$N$35,Ausdauer!$A$4:$A$35),LOOKUP(R147,Ausdauer!$O$4:$O$35,Ausdauer!$A$4:$A$35))),IF($D147=1,LOOKUP(R147,Ausdauer!$J$4:$J$35,Ausdauer!$A$4:$A$35),IF($D147=2,LOOKUP(R147,Ausdauer!$K$4:$K$35,Ausdauer!$A$4:$A$34),LOOKUP(R147,Ausdauer!$L$4:$L$35,Ausdauer!$A$4:$A$35)))))</f>
        <v/>
      </c>
      <c r="T147" s="29" t="str">
        <f>IF('Rangliste Rohdaten'!T147="","",'Rangliste Rohdaten'!T147)</f>
        <v/>
      </c>
      <c r="U147" s="61" t="str">
        <f>IF(T147="","",IF($E147="K",IF($D147=1,LOOKUP(T147,Ausdauer!$T$4:$T$35,Ausdauer!$P$4:$P$35),IF($D147=2,LOOKUP(T147,Ausdauer!$U$4:$U$35,Ausdauer!$P$4:$P$35),LOOKUP(T147,Ausdauer!$V$4:$V$35,Ausdauer!$P$4:$P$35))),IF($D147=1,LOOKUP(T147,Ausdauer!$Q$4:$Q$35,Ausdauer!$P$4:$P$35),IF($D147=2,LOOKUP(T147,Ausdauer!$R$4:$R$35,Ausdauer!$P$4:$P$34),LOOKUP(T147,Ausdauer!$S$4:$S$35,Ausdauer!$P$4:$P$35)))))</f>
        <v/>
      </c>
      <c r="V147" s="175" t="e">
        <f>SUM(G147,I147,K147,M147,O147,Q147,S147,U147)/COUNT((G147,I147,K147,M147,O147,Q147,S147,U147))</f>
        <v>#DIV/0!</v>
      </c>
      <c r="W147" s="46"/>
      <c r="BE147" s="14"/>
      <c r="BF147" s="16"/>
    </row>
    <row r="148" spans="1:58" ht="14.25" x14ac:dyDescent="0.2">
      <c r="A148" s="241">
        <f>'Rangliste Rohdaten'!B148</f>
        <v>0</v>
      </c>
      <c r="B148" s="27">
        <f>'Rangliste Rohdaten'!C148</f>
        <v>0</v>
      </c>
      <c r="C148" s="27">
        <f>'Rangliste Rohdaten'!D148</f>
        <v>0</v>
      </c>
      <c r="D148" s="64">
        <f t="shared" si="3"/>
        <v>0</v>
      </c>
      <c r="E148" s="28">
        <f>'Rangliste Rohdaten'!E148</f>
        <v>0</v>
      </c>
      <c r="F148" s="29" t="str">
        <f>IF('Rangliste Rohdaten'!F148="","",'Rangliste Rohdaten'!F148)</f>
        <v/>
      </c>
      <c r="G148" s="61" t="str">
        <f>IF(F148="","",IF($E148="K",IF($D148=1,LOOKUP(F148,Sprint!$T$4:$T$35,Sprint!$H$4:$H$35),IF($D148=2,LOOKUP(F148,Sprint!$U$4:$U$35,Sprint!$H$4:$H$35),LOOKUP(F148,Sprint!$V$4:$V$35,Sprint!$H$4:$H$35))),IF($D148=1,LOOKUP(F148,Sprint!$Q$4:$Q$35,Sprint!$H$4:$H$35),IF($D148=2,LOOKUP(F148,Sprint!$R$4:$R$35,Sprint!$H$4:$H$35),LOOKUP(F148,Sprint!$S$4:$S$35,Sprint!$H$4:$H$35)))))</f>
        <v/>
      </c>
      <c r="H148" s="29" t="str">
        <f>IF('Rangliste Rohdaten'!H148="","",'Rangliste Rohdaten'!H148)</f>
        <v/>
      </c>
      <c r="I148" s="61" t="str">
        <f>IF(H148="","",IF($E148="K",IF($D148=1,LOOKUP(H148,Springen!$E$4:$E$35,Springen!$A$4:$A$35),IF($D148=2,LOOKUP(H148,Springen!$F$4:$F$35,Springen!$A$4:$A$35),LOOKUP(H148,Springen!$G$4:$G$35,Springen!$A$4:$A$35))),IF($D148=1,LOOKUP(H148,Springen!$B$4:$B$35,Springen!$A$4:$A$35),IF($D148=2,LOOKUP(H148,Springen!$C$4:$C$35,Springen!$A$4:$A$34),LOOKUP(H148,Springen!$D$4:$D$35,Springen!$A$4:$A$35)))))</f>
        <v/>
      </c>
      <c r="J148" s="29" t="str">
        <f>IF('Rangliste Rohdaten'!J148="","",'Rangliste Rohdaten'!J148)</f>
        <v/>
      </c>
      <c r="K148" s="61" t="str">
        <f>IF(J148="","",IF($E148="K",IF($D148=1,LOOKUP(J148,Springen!$M$4:$M$35,Springen!$A$4:$A$35),IF($D148=2,LOOKUP(J148,Springen!$N$4:$N$35,Springen!$A$4:$A$35),LOOKUP(J148,Springen!$O$4:$O$35,Springen!$A$4:$A$35))),IF($D148=1,LOOKUP(J148,Springen!$J$4:$J$35,Springen!$A$4:$A$35),IF($D148=2,LOOKUP(J148,Springen!$K$4:$K$35,Springen!$A$4:$A$34),LOOKUP(J148,Springen!$L$4:$L$35,Springen!$A$4:$A$35)))))</f>
        <v/>
      </c>
      <c r="L148" s="29" t="str">
        <f>IF('Rangliste Rohdaten'!L148="","",'Rangliste Rohdaten'!L148)</f>
        <v/>
      </c>
      <c r="M148" s="61" t="str">
        <f>IF(L148="","",IF($E148="K",IF($D148=1,LOOKUP(L148,Werfen!$E$4:$E$35,Werfen!$A$4:$A$35),IF($D148=2,LOOKUP(L148,Werfen!$F$4:$F$35,Werfen!$A$4:$A$35),LOOKUP(L148,Werfen!$G$4:$G$35,Werfen!$A$4:$A$35))),IF($D148=1,LOOKUP(L148,Werfen!$B$4:$B$35,Werfen!$A$4:$A$35),IF($D148=2,LOOKUP(L148,Werfen!$C$4:$C$35,Werfen!$A$4:$A$34),LOOKUP(L148,Werfen!$D$4:$D$35,Werfen!$A$4:$A$35)))))</f>
        <v/>
      </c>
      <c r="N148" s="29" t="str">
        <f>IF('Rangliste Rohdaten'!N148="","",'Rangliste Rohdaten'!N148)</f>
        <v/>
      </c>
      <c r="O148" s="61" t="str">
        <f>IF(N148="","",IF($E148="K",IF($D148=1,LOOKUP(N148,Werfen!$M$4:$M$35,Werfen!$A$4:$A$35),IF($D148=2,LOOKUP(N148,Werfen!$N$4:$N$35,Werfen!$A$4:$A$35),LOOKUP(N148,Werfen!$O$4:$O$35,Werfen!$A$4:$A$35))),IF($D148=1,LOOKUP(N148,Werfen!$J$4:$J$35,Werfen!$A$4:$A$35),IF($D148=2,LOOKUP(N148,Werfen!$K$4:$K$35,Werfen!$A$4:$A$34),LOOKUP(N148,Werfen!$L$4:$L$35,Werfen!$A$4:$A$35)))))</f>
        <v/>
      </c>
      <c r="P148" s="254" t="str">
        <f>IF('Rangliste Rohdaten'!P148="","",'Rangliste Rohdaten'!P148)</f>
        <v/>
      </c>
      <c r="Q148" s="61" t="str">
        <f>IF(P148="","",IF($E148="K",IF($D148=1,LOOKUP(P148,Ausdauer!$E$4:$E$35,Ausdauer!$A$4:$A$35),IF($D148=2,LOOKUP(P148,Ausdauer!$F$4:$F$35,Ausdauer!$A$4:$A$35),LOOKUP(P148,Ausdauer!$G$4:$G$35,Ausdauer!$A$4:$A$35))),IF($D148=1,LOOKUP(P148,Ausdauer!$B$4:$B$35,Ausdauer!$A$4:$A$35),IF($D148=2,LOOKUP(P148,Ausdauer!$C$4:$C$35,Ausdauer!$A$4:$A$34),LOOKUP(P148,Ausdauer!$D$4:$D$35,Ausdauer!$A$4:$A$35)))))</f>
        <v/>
      </c>
      <c r="R148" s="29" t="str">
        <f>IF('Rangliste Rohdaten'!R148="","",'Rangliste Rohdaten'!R148)</f>
        <v/>
      </c>
      <c r="S148" s="61" t="str">
        <f>IF(R148="","",IF($E148="K",IF($D148=1,LOOKUP(R148,Ausdauer!$M$4:$M$35,Ausdauer!$A$4:$A$35),IF($D148=2,LOOKUP(R148,Ausdauer!$N$4:$N$35,Ausdauer!$A$4:$A$35),LOOKUP(R148,Ausdauer!$O$4:$O$35,Ausdauer!$A$4:$A$35))),IF($D148=1,LOOKUP(R148,Ausdauer!$J$4:$J$35,Ausdauer!$A$4:$A$35),IF($D148=2,LOOKUP(R148,Ausdauer!$K$4:$K$35,Ausdauer!$A$4:$A$34),LOOKUP(R148,Ausdauer!$L$4:$L$35,Ausdauer!$A$4:$A$35)))))</f>
        <v/>
      </c>
      <c r="T148" s="29" t="str">
        <f>IF('Rangliste Rohdaten'!T148="","",'Rangliste Rohdaten'!T148)</f>
        <v/>
      </c>
      <c r="U148" s="61" t="str">
        <f>IF(T148="","",IF($E148="K",IF($D148=1,LOOKUP(T148,Ausdauer!$T$4:$T$35,Ausdauer!$P$4:$P$35),IF($D148=2,LOOKUP(T148,Ausdauer!$U$4:$U$35,Ausdauer!$P$4:$P$35),LOOKUP(T148,Ausdauer!$V$4:$V$35,Ausdauer!$P$4:$P$35))),IF($D148=1,LOOKUP(T148,Ausdauer!$Q$4:$Q$35,Ausdauer!$P$4:$P$35),IF($D148=2,LOOKUP(T148,Ausdauer!$R$4:$R$35,Ausdauer!$P$4:$P$34),LOOKUP(T148,Ausdauer!$S$4:$S$35,Ausdauer!$P$4:$P$35)))))</f>
        <v/>
      </c>
      <c r="V148" s="175" t="e">
        <f>SUM(G148,I148,K148,M148,O148,Q148,S148,U148)/COUNT((G148,I148,K148,M148,O148,Q148,S148,U148))</f>
        <v>#DIV/0!</v>
      </c>
      <c r="W148" s="46"/>
      <c r="BE148" s="14"/>
      <c r="BF148" s="16"/>
    </row>
    <row r="149" spans="1:58" ht="14.25" x14ac:dyDescent="0.2">
      <c r="A149" s="241">
        <f>'Rangliste Rohdaten'!B149</f>
        <v>0</v>
      </c>
      <c r="B149" s="27">
        <f>'Rangliste Rohdaten'!C149</f>
        <v>0</v>
      </c>
      <c r="C149" s="27">
        <f>'Rangliste Rohdaten'!D149</f>
        <v>0</v>
      </c>
      <c r="D149" s="64">
        <f t="shared" si="3"/>
        <v>0</v>
      </c>
      <c r="E149" s="28">
        <f>'Rangliste Rohdaten'!E149</f>
        <v>0</v>
      </c>
      <c r="F149" s="29" t="str">
        <f>IF('Rangliste Rohdaten'!F149="","",'Rangliste Rohdaten'!F149)</f>
        <v/>
      </c>
      <c r="G149" s="61" t="str">
        <f>IF(F149="","",IF($E149="K",IF($D149=1,LOOKUP(F149,Sprint!$T$4:$T$35,Sprint!$H$4:$H$35),IF($D149=2,LOOKUP(F149,Sprint!$U$4:$U$35,Sprint!$H$4:$H$35),LOOKUP(F149,Sprint!$V$4:$V$35,Sprint!$H$4:$H$35))),IF($D149=1,LOOKUP(F149,Sprint!$Q$4:$Q$35,Sprint!$H$4:$H$35),IF($D149=2,LOOKUP(F149,Sprint!$R$4:$R$35,Sprint!$H$4:$H$35),LOOKUP(F149,Sprint!$S$4:$S$35,Sprint!$H$4:$H$35)))))</f>
        <v/>
      </c>
      <c r="H149" s="29" t="str">
        <f>IF('Rangliste Rohdaten'!H149="","",'Rangliste Rohdaten'!H149)</f>
        <v/>
      </c>
      <c r="I149" s="61" t="str">
        <f>IF(H149="","",IF($E149="K",IF($D149=1,LOOKUP(H149,Springen!$E$4:$E$35,Springen!$A$4:$A$35),IF($D149=2,LOOKUP(H149,Springen!$F$4:$F$35,Springen!$A$4:$A$35),LOOKUP(H149,Springen!$G$4:$G$35,Springen!$A$4:$A$35))),IF($D149=1,LOOKUP(H149,Springen!$B$4:$B$35,Springen!$A$4:$A$35),IF($D149=2,LOOKUP(H149,Springen!$C$4:$C$35,Springen!$A$4:$A$34),LOOKUP(H149,Springen!$D$4:$D$35,Springen!$A$4:$A$35)))))</f>
        <v/>
      </c>
      <c r="J149" s="29" t="str">
        <f>IF('Rangliste Rohdaten'!J149="","",'Rangliste Rohdaten'!J149)</f>
        <v/>
      </c>
      <c r="K149" s="61" t="str">
        <f>IF(J149="","",IF($E149="K",IF($D149=1,LOOKUP(J149,Springen!$M$4:$M$35,Springen!$A$4:$A$35),IF($D149=2,LOOKUP(J149,Springen!$N$4:$N$35,Springen!$A$4:$A$35),LOOKUP(J149,Springen!$O$4:$O$35,Springen!$A$4:$A$35))),IF($D149=1,LOOKUP(J149,Springen!$J$4:$J$35,Springen!$A$4:$A$35),IF($D149=2,LOOKUP(J149,Springen!$K$4:$K$35,Springen!$A$4:$A$34),LOOKUP(J149,Springen!$L$4:$L$35,Springen!$A$4:$A$35)))))</f>
        <v/>
      </c>
      <c r="L149" s="29" t="str">
        <f>IF('Rangliste Rohdaten'!L149="","",'Rangliste Rohdaten'!L149)</f>
        <v/>
      </c>
      <c r="M149" s="61" t="str">
        <f>IF(L149="","",IF($E149="K",IF($D149=1,LOOKUP(L149,Werfen!$E$4:$E$35,Werfen!$A$4:$A$35),IF($D149=2,LOOKUP(L149,Werfen!$F$4:$F$35,Werfen!$A$4:$A$35),LOOKUP(L149,Werfen!$G$4:$G$35,Werfen!$A$4:$A$35))),IF($D149=1,LOOKUP(L149,Werfen!$B$4:$B$35,Werfen!$A$4:$A$35),IF($D149=2,LOOKUP(L149,Werfen!$C$4:$C$35,Werfen!$A$4:$A$34),LOOKUP(L149,Werfen!$D$4:$D$35,Werfen!$A$4:$A$35)))))</f>
        <v/>
      </c>
      <c r="N149" s="29" t="str">
        <f>IF('Rangliste Rohdaten'!N149="","",'Rangliste Rohdaten'!N149)</f>
        <v/>
      </c>
      <c r="O149" s="61" t="str">
        <f>IF(N149="","",IF($E149="K",IF($D149=1,LOOKUP(N149,Werfen!$M$4:$M$35,Werfen!$A$4:$A$35),IF($D149=2,LOOKUP(N149,Werfen!$N$4:$N$35,Werfen!$A$4:$A$35),LOOKUP(N149,Werfen!$O$4:$O$35,Werfen!$A$4:$A$35))),IF($D149=1,LOOKUP(N149,Werfen!$J$4:$J$35,Werfen!$A$4:$A$35),IF($D149=2,LOOKUP(N149,Werfen!$K$4:$K$35,Werfen!$A$4:$A$34),LOOKUP(N149,Werfen!$L$4:$L$35,Werfen!$A$4:$A$35)))))</f>
        <v/>
      </c>
      <c r="P149" s="254" t="str">
        <f>IF('Rangliste Rohdaten'!P149="","",'Rangliste Rohdaten'!P149)</f>
        <v/>
      </c>
      <c r="Q149" s="61" t="str">
        <f>IF(P149="","",IF($E149="K",IF($D149=1,LOOKUP(P149,Ausdauer!$E$4:$E$35,Ausdauer!$A$4:$A$35),IF($D149=2,LOOKUP(P149,Ausdauer!$F$4:$F$35,Ausdauer!$A$4:$A$35),LOOKUP(P149,Ausdauer!$G$4:$G$35,Ausdauer!$A$4:$A$35))),IF($D149=1,LOOKUP(P149,Ausdauer!$B$4:$B$35,Ausdauer!$A$4:$A$35),IF($D149=2,LOOKUP(P149,Ausdauer!$C$4:$C$35,Ausdauer!$A$4:$A$34),LOOKUP(P149,Ausdauer!$D$4:$D$35,Ausdauer!$A$4:$A$35)))))</f>
        <v/>
      </c>
      <c r="R149" s="29" t="str">
        <f>IF('Rangliste Rohdaten'!R149="","",'Rangliste Rohdaten'!R149)</f>
        <v/>
      </c>
      <c r="S149" s="61" t="str">
        <f>IF(R149="","",IF($E149="K",IF($D149=1,LOOKUP(R149,Ausdauer!$M$4:$M$35,Ausdauer!$A$4:$A$35),IF($D149=2,LOOKUP(R149,Ausdauer!$N$4:$N$35,Ausdauer!$A$4:$A$35),LOOKUP(R149,Ausdauer!$O$4:$O$35,Ausdauer!$A$4:$A$35))),IF($D149=1,LOOKUP(R149,Ausdauer!$J$4:$J$35,Ausdauer!$A$4:$A$35),IF($D149=2,LOOKUP(R149,Ausdauer!$K$4:$K$35,Ausdauer!$A$4:$A$34),LOOKUP(R149,Ausdauer!$L$4:$L$35,Ausdauer!$A$4:$A$35)))))</f>
        <v/>
      </c>
      <c r="T149" s="29" t="str">
        <f>IF('Rangliste Rohdaten'!T149="","",'Rangliste Rohdaten'!T149)</f>
        <v/>
      </c>
      <c r="U149" s="61" t="str">
        <f>IF(T149="","",IF($E149="K",IF($D149=1,LOOKUP(T149,Ausdauer!$T$4:$T$35,Ausdauer!$P$4:$P$35),IF($D149=2,LOOKUP(T149,Ausdauer!$U$4:$U$35,Ausdauer!$P$4:$P$35),LOOKUP(T149,Ausdauer!$V$4:$V$35,Ausdauer!$P$4:$P$35))),IF($D149=1,LOOKUP(T149,Ausdauer!$Q$4:$Q$35,Ausdauer!$P$4:$P$35),IF($D149=2,LOOKUP(T149,Ausdauer!$R$4:$R$35,Ausdauer!$P$4:$P$34),LOOKUP(T149,Ausdauer!$S$4:$S$35,Ausdauer!$P$4:$P$35)))))</f>
        <v/>
      </c>
      <c r="V149" s="175" t="e">
        <f>SUM(G149,I149,K149,M149,O149,Q149,S149,U149)/COUNT((G149,I149,K149,M149,O149,Q149,S149,U149))</f>
        <v>#DIV/0!</v>
      </c>
      <c r="W149" s="46"/>
      <c r="BE149" s="14"/>
      <c r="BF149" s="16"/>
    </row>
    <row r="150" spans="1:58" ht="14.25" x14ac:dyDescent="0.2">
      <c r="A150" s="241">
        <f>'Rangliste Rohdaten'!B150</f>
        <v>0</v>
      </c>
      <c r="B150" s="27">
        <f>'Rangliste Rohdaten'!C150</f>
        <v>0</v>
      </c>
      <c r="C150" s="27">
        <f>'Rangliste Rohdaten'!D150</f>
        <v>0</v>
      </c>
      <c r="D150" s="64">
        <f t="shared" si="3"/>
        <v>0</v>
      </c>
      <c r="E150" s="28">
        <f>'Rangliste Rohdaten'!E150</f>
        <v>0</v>
      </c>
      <c r="F150" s="29" t="str">
        <f>IF('Rangliste Rohdaten'!F150="","",'Rangliste Rohdaten'!F150)</f>
        <v/>
      </c>
      <c r="G150" s="61" t="str">
        <f>IF(F150="","",IF($E150="K",IF($D150=1,LOOKUP(F150,Sprint!$T$4:$T$35,Sprint!$H$4:$H$35),IF($D150=2,LOOKUP(F150,Sprint!$U$4:$U$35,Sprint!$H$4:$H$35),LOOKUP(F150,Sprint!$V$4:$V$35,Sprint!$H$4:$H$35))),IF($D150=1,LOOKUP(F150,Sprint!$Q$4:$Q$35,Sprint!$H$4:$H$35),IF($D150=2,LOOKUP(F150,Sprint!$R$4:$R$35,Sprint!$H$4:$H$35),LOOKUP(F150,Sprint!$S$4:$S$35,Sprint!$H$4:$H$35)))))</f>
        <v/>
      </c>
      <c r="H150" s="29" t="str">
        <f>IF('Rangliste Rohdaten'!H150="","",'Rangliste Rohdaten'!H150)</f>
        <v/>
      </c>
      <c r="I150" s="61" t="str">
        <f>IF(H150="","",IF($E150="K",IF($D150=1,LOOKUP(H150,Springen!$E$4:$E$35,Springen!$A$4:$A$35),IF($D150=2,LOOKUP(H150,Springen!$F$4:$F$35,Springen!$A$4:$A$35),LOOKUP(H150,Springen!$G$4:$G$35,Springen!$A$4:$A$35))),IF($D150=1,LOOKUP(H150,Springen!$B$4:$B$35,Springen!$A$4:$A$35),IF($D150=2,LOOKUP(H150,Springen!$C$4:$C$35,Springen!$A$4:$A$34),LOOKUP(H150,Springen!$D$4:$D$35,Springen!$A$4:$A$35)))))</f>
        <v/>
      </c>
      <c r="J150" s="29" t="str">
        <f>IF('Rangliste Rohdaten'!J150="","",'Rangliste Rohdaten'!J150)</f>
        <v/>
      </c>
      <c r="K150" s="61" t="str">
        <f>IF(J150="","",IF($E150="K",IF($D150=1,LOOKUP(J150,Springen!$M$4:$M$35,Springen!$A$4:$A$35),IF($D150=2,LOOKUP(J150,Springen!$N$4:$N$35,Springen!$A$4:$A$35),LOOKUP(J150,Springen!$O$4:$O$35,Springen!$A$4:$A$35))),IF($D150=1,LOOKUP(J150,Springen!$J$4:$J$35,Springen!$A$4:$A$35),IF($D150=2,LOOKUP(J150,Springen!$K$4:$K$35,Springen!$A$4:$A$34),LOOKUP(J150,Springen!$L$4:$L$35,Springen!$A$4:$A$35)))))</f>
        <v/>
      </c>
      <c r="L150" s="29" t="str">
        <f>IF('Rangliste Rohdaten'!L150="","",'Rangliste Rohdaten'!L150)</f>
        <v/>
      </c>
      <c r="M150" s="61" t="str">
        <f>IF(L150="","",IF($E150="K",IF($D150=1,LOOKUP(L150,Werfen!$E$4:$E$35,Werfen!$A$4:$A$35),IF($D150=2,LOOKUP(L150,Werfen!$F$4:$F$35,Werfen!$A$4:$A$35),LOOKUP(L150,Werfen!$G$4:$G$35,Werfen!$A$4:$A$35))),IF($D150=1,LOOKUP(L150,Werfen!$B$4:$B$35,Werfen!$A$4:$A$35),IF($D150=2,LOOKUP(L150,Werfen!$C$4:$C$35,Werfen!$A$4:$A$34),LOOKUP(L150,Werfen!$D$4:$D$35,Werfen!$A$4:$A$35)))))</f>
        <v/>
      </c>
      <c r="N150" s="29" t="str">
        <f>IF('Rangliste Rohdaten'!N150="","",'Rangliste Rohdaten'!N150)</f>
        <v/>
      </c>
      <c r="O150" s="61" t="str">
        <f>IF(N150="","",IF($E150="K",IF($D150=1,LOOKUP(N150,Werfen!$M$4:$M$35,Werfen!$A$4:$A$35),IF($D150=2,LOOKUP(N150,Werfen!$N$4:$N$35,Werfen!$A$4:$A$35),LOOKUP(N150,Werfen!$O$4:$O$35,Werfen!$A$4:$A$35))),IF($D150=1,LOOKUP(N150,Werfen!$J$4:$J$35,Werfen!$A$4:$A$35),IF($D150=2,LOOKUP(N150,Werfen!$K$4:$K$35,Werfen!$A$4:$A$34),LOOKUP(N150,Werfen!$L$4:$L$35,Werfen!$A$4:$A$35)))))</f>
        <v/>
      </c>
      <c r="P150" s="254" t="str">
        <f>IF('Rangliste Rohdaten'!P150="","",'Rangliste Rohdaten'!P150)</f>
        <v/>
      </c>
      <c r="Q150" s="61" t="str">
        <f>IF(P150="","",IF($E150="K",IF($D150=1,LOOKUP(P150,Ausdauer!$E$4:$E$35,Ausdauer!$A$4:$A$35),IF($D150=2,LOOKUP(P150,Ausdauer!$F$4:$F$35,Ausdauer!$A$4:$A$35),LOOKUP(P150,Ausdauer!$G$4:$G$35,Ausdauer!$A$4:$A$35))),IF($D150=1,LOOKUP(P150,Ausdauer!$B$4:$B$35,Ausdauer!$A$4:$A$35),IF($D150=2,LOOKUP(P150,Ausdauer!$C$4:$C$35,Ausdauer!$A$4:$A$34),LOOKUP(P150,Ausdauer!$D$4:$D$35,Ausdauer!$A$4:$A$35)))))</f>
        <v/>
      </c>
      <c r="R150" s="29" t="str">
        <f>IF('Rangliste Rohdaten'!R150="","",'Rangliste Rohdaten'!R150)</f>
        <v/>
      </c>
      <c r="S150" s="61" t="str">
        <f>IF(R150="","",IF($E150="K",IF($D150=1,LOOKUP(R150,Ausdauer!$M$4:$M$35,Ausdauer!$A$4:$A$35),IF($D150=2,LOOKUP(R150,Ausdauer!$N$4:$N$35,Ausdauer!$A$4:$A$35),LOOKUP(R150,Ausdauer!$O$4:$O$35,Ausdauer!$A$4:$A$35))),IF($D150=1,LOOKUP(R150,Ausdauer!$J$4:$J$35,Ausdauer!$A$4:$A$35),IF($D150=2,LOOKUP(R150,Ausdauer!$K$4:$K$35,Ausdauer!$A$4:$A$34),LOOKUP(R150,Ausdauer!$L$4:$L$35,Ausdauer!$A$4:$A$35)))))</f>
        <v/>
      </c>
      <c r="T150" s="29" t="str">
        <f>IF('Rangliste Rohdaten'!T150="","",'Rangliste Rohdaten'!T150)</f>
        <v/>
      </c>
      <c r="U150" s="61" t="str">
        <f>IF(T150="","",IF($E150="K",IF($D150=1,LOOKUP(T150,Ausdauer!$T$4:$T$35,Ausdauer!$P$4:$P$35),IF($D150=2,LOOKUP(T150,Ausdauer!$U$4:$U$35,Ausdauer!$P$4:$P$35),LOOKUP(T150,Ausdauer!$V$4:$V$35,Ausdauer!$P$4:$P$35))),IF($D150=1,LOOKUP(T150,Ausdauer!$Q$4:$Q$35,Ausdauer!$P$4:$P$35),IF($D150=2,LOOKUP(T150,Ausdauer!$R$4:$R$35,Ausdauer!$P$4:$P$34),LOOKUP(T150,Ausdauer!$S$4:$S$35,Ausdauer!$P$4:$P$35)))))</f>
        <v/>
      </c>
      <c r="V150" s="175" t="e">
        <f>SUM(G150,I150,K150,M150,O150,Q150,S150,U150)/COUNT((G150,I150,K150,M150,O150,Q150,S150,U150))</f>
        <v>#DIV/0!</v>
      </c>
      <c r="W150" s="46"/>
      <c r="BE150" s="14"/>
      <c r="BF150" s="16"/>
    </row>
    <row r="151" spans="1:58" ht="14.25" x14ac:dyDescent="0.2">
      <c r="A151" s="241">
        <f>'Rangliste Rohdaten'!B151</f>
        <v>0</v>
      </c>
      <c r="B151" s="27">
        <f>'Rangliste Rohdaten'!C151</f>
        <v>0</v>
      </c>
      <c r="C151" s="27">
        <f>'Rangliste Rohdaten'!D151</f>
        <v>0</v>
      </c>
      <c r="D151" s="64">
        <f t="shared" si="3"/>
        <v>0</v>
      </c>
      <c r="E151" s="28">
        <f>'Rangliste Rohdaten'!E151</f>
        <v>0</v>
      </c>
      <c r="F151" s="29" t="str">
        <f>IF('Rangliste Rohdaten'!F151="","",'Rangliste Rohdaten'!F151)</f>
        <v/>
      </c>
      <c r="G151" s="61" t="str">
        <f>IF(F151="","",IF($E151="K",IF($D151=1,LOOKUP(F151,Sprint!$T$4:$T$35,Sprint!$H$4:$H$35),IF($D151=2,LOOKUP(F151,Sprint!$U$4:$U$35,Sprint!$H$4:$H$35),LOOKUP(F151,Sprint!$V$4:$V$35,Sprint!$H$4:$H$35))),IF($D151=1,LOOKUP(F151,Sprint!$Q$4:$Q$35,Sprint!$H$4:$H$35),IF($D151=2,LOOKUP(F151,Sprint!$R$4:$R$35,Sprint!$H$4:$H$35),LOOKUP(F151,Sprint!$S$4:$S$35,Sprint!$H$4:$H$35)))))</f>
        <v/>
      </c>
      <c r="H151" s="29" t="str">
        <f>IF('Rangliste Rohdaten'!H151="","",'Rangliste Rohdaten'!H151)</f>
        <v/>
      </c>
      <c r="I151" s="61" t="str">
        <f>IF(H151="","",IF($E151="K",IF($D151=1,LOOKUP(H151,Springen!$E$4:$E$35,Springen!$A$4:$A$35),IF($D151=2,LOOKUP(H151,Springen!$F$4:$F$35,Springen!$A$4:$A$35),LOOKUP(H151,Springen!$G$4:$G$35,Springen!$A$4:$A$35))),IF($D151=1,LOOKUP(H151,Springen!$B$4:$B$35,Springen!$A$4:$A$35),IF($D151=2,LOOKUP(H151,Springen!$C$4:$C$35,Springen!$A$4:$A$34),LOOKUP(H151,Springen!$D$4:$D$35,Springen!$A$4:$A$35)))))</f>
        <v/>
      </c>
      <c r="J151" s="29" t="str">
        <f>IF('Rangliste Rohdaten'!J151="","",'Rangliste Rohdaten'!J151)</f>
        <v/>
      </c>
      <c r="K151" s="61" t="str">
        <f>IF(J151="","",IF($E151="K",IF($D151=1,LOOKUP(J151,Springen!$M$4:$M$35,Springen!$A$4:$A$35),IF($D151=2,LOOKUP(J151,Springen!$N$4:$N$35,Springen!$A$4:$A$35),LOOKUP(J151,Springen!$O$4:$O$35,Springen!$A$4:$A$35))),IF($D151=1,LOOKUP(J151,Springen!$J$4:$J$35,Springen!$A$4:$A$35),IF($D151=2,LOOKUP(J151,Springen!$K$4:$K$35,Springen!$A$4:$A$34),LOOKUP(J151,Springen!$L$4:$L$35,Springen!$A$4:$A$35)))))</f>
        <v/>
      </c>
      <c r="L151" s="29" t="str">
        <f>IF('Rangliste Rohdaten'!L151="","",'Rangliste Rohdaten'!L151)</f>
        <v/>
      </c>
      <c r="M151" s="61" t="str">
        <f>IF(L151="","",IF($E151="K",IF($D151=1,LOOKUP(L151,Werfen!$E$4:$E$35,Werfen!$A$4:$A$35),IF($D151=2,LOOKUP(L151,Werfen!$F$4:$F$35,Werfen!$A$4:$A$35),LOOKUP(L151,Werfen!$G$4:$G$35,Werfen!$A$4:$A$35))),IF($D151=1,LOOKUP(L151,Werfen!$B$4:$B$35,Werfen!$A$4:$A$35),IF($D151=2,LOOKUP(L151,Werfen!$C$4:$C$35,Werfen!$A$4:$A$34),LOOKUP(L151,Werfen!$D$4:$D$35,Werfen!$A$4:$A$35)))))</f>
        <v/>
      </c>
      <c r="N151" s="29" t="str">
        <f>IF('Rangliste Rohdaten'!N151="","",'Rangliste Rohdaten'!N151)</f>
        <v/>
      </c>
      <c r="O151" s="61" t="str">
        <f>IF(N151="","",IF($E151="K",IF($D151=1,LOOKUP(N151,Werfen!$M$4:$M$35,Werfen!$A$4:$A$35),IF($D151=2,LOOKUP(N151,Werfen!$N$4:$N$35,Werfen!$A$4:$A$35),LOOKUP(N151,Werfen!$O$4:$O$35,Werfen!$A$4:$A$35))),IF($D151=1,LOOKUP(N151,Werfen!$J$4:$J$35,Werfen!$A$4:$A$35),IF($D151=2,LOOKUP(N151,Werfen!$K$4:$K$35,Werfen!$A$4:$A$34),LOOKUP(N151,Werfen!$L$4:$L$35,Werfen!$A$4:$A$35)))))</f>
        <v/>
      </c>
      <c r="P151" s="254" t="str">
        <f>IF('Rangliste Rohdaten'!P151="","",'Rangliste Rohdaten'!P151)</f>
        <v/>
      </c>
      <c r="Q151" s="61" t="str">
        <f>IF(P151="","",IF($E151="K",IF($D151=1,LOOKUP(P151,Ausdauer!$E$4:$E$35,Ausdauer!$A$4:$A$35),IF($D151=2,LOOKUP(P151,Ausdauer!$F$4:$F$35,Ausdauer!$A$4:$A$35),LOOKUP(P151,Ausdauer!$G$4:$G$35,Ausdauer!$A$4:$A$35))),IF($D151=1,LOOKUP(P151,Ausdauer!$B$4:$B$35,Ausdauer!$A$4:$A$35),IF($D151=2,LOOKUP(P151,Ausdauer!$C$4:$C$35,Ausdauer!$A$4:$A$34),LOOKUP(P151,Ausdauer!$D$4:$D$35,Ausdauer!$A$4:$A$35)))))</f>
        <v/>
      </c>
      <c r="R151" s="29" t="str">
        <f>IF('Rangliste Rohdaten'!R151="","",'Rangliste Rohdaten'!R151)</f>
        <v/>
      </c>
      <c r="S151" s="61" t="str">
        <f>IF(R151="","",IF($E151="K",IF($D151=1,LOOKUP(R151,Ausdauer!$M$4:$M$35,Ausdauer!$A$4:$A$35),IF($D151=2,LOOKUP(R151,Ausdauer!$N$4:$N$35,Ausdauer!$A$4:$A$35),LOOKUP(R151,Ausdauer!$O$4:$O$35,Ausdauer!$A$4:$A$35))),IF($D151=1,LOOKUP(R151,Ausdauer!$J$4:$J$35,Ausdauer!$A$4:$A$35),IF($D151=2,LOOKUP(R151,Ausdauer!$K$4:$K$35,Ausdauer!$A$4:$A$34),LOOKUP(R151,Ausdauer!$L$4:$L$35,Ausdauer!$A$4:$A$35)))))</f>
        <v/>
      </c>
      <c r="T151" s="29" t="str">
        <f>IF('Rangliste Rohdaten'!T151="","",'Rangliste Rohdaten'!T151)</f>
        <v/>
      </c>
      <c r="U151" s="61" t="str">
        <f>IF(T151="","",IF($E151="K",IF($D151=1,LOOKUP(T151,Ausdauer!$T$4:$T$35,Ausdauer!$P$4:$P$35),IF($D151=2,LOOKUP(T151,Ausdauer!$U$4:$U$35,Ausdauer!$P$4:$P$35),LOOKUP(T151,Ausdauer!$V$4:$V$35,Ausdauer!$P$4:$P$35))),IF($D151=1,LOOKUP(T151,Ausdauer!$Q$4:$Q$35,Ausdauer!$P$4:$P$35),IF($D151=2,LOOKUP(T151,Ausdauer!$R$4:$R$35,Ausdauer!$P$4:$P$34),LOOKUP(T151,Ausdauer!$S$4:$S$35,Ausdauer!$P$4:$P$35)))))</f>
        <v/>
      </c>
      <c r="V151" s="175" t="e">
        <f>SUM(G151,I151,K151,M151,O151,Q151,S151,U151)/COUNT((G151,I151,K151,M151,O151,Q151,S151,U151))</f>
        <v>#DIV/0!</v>
      </c>
      <c r="W151" s="46"/>
      <c r="BE151" s="14"/>
      <c r="BF151" s="16"/>
    </row>
    <row r="152" spans="1:58" ht="14.25" x14ac:dyDescent="0.2">
      <c r="A152" s="241">
        <f>'Rangliste Rohdaten'!B152</f>
        <v>0</v>
      </c>
      <c r="B152" s="27">
        <f>'Rangliste Rohdaten'!C152</f>
        <v>0</v>
      </c>
      <c r="C152" s="27">
        <f>'Rangliste Rohdaten'!D152</f>
        <v>0</v>
      </c>
      <c r="D152" s="64">
        <f t="shared" si="3"/>
        <v>0</v>
      </c>
      <c r="E152" s="28">
        <f>'Rangliste Rohdaten'!E152</f>
        <v>0</v>
      </c>
      <c r="F152" s="29" t="str">
        <f>IF('Rangliste Rohdaten'!F152="","",'Rangliste Rohdaten'!F152)</f>
        <v/>
      </c>
      <c r="G152" s="61" t="str">
        <f>IF(F152="","",IF($E152="K",IF($D152=1,LOOKUP(F152,Sprint!$T$4:$T$35,Sprint!$H$4:$H$35),IF($D152=2,LOOKUP(F152,Sprint!$U$4:$U$35,Sprint!$H$4:$H$35),LOOKUP(F152,Sprint!$V$4:$V$35,Sprint!$H$4:$H$35))),IF($D152=1,LOOKUP(F152,Sprint!$Q$4:$Q$35,Sprint!$H$4:$H$35),IF($D152=2,LOOKUP(F152,Sprint!$R$4:$R$35,Sprint!$H$4:$H$35),LOOKUP(F152,Sprint!$S$4:$S$35,Sprint!$H$4:$H$35)))))</f>
        <v/>
      </c>
      <c r="H152" s="29" t="str">
        <f>IF('Rangliste Rohdaten'!H152="","",'Rangliste Rohdaten'!H152)</f>
        <v/>
      </c>
      <c r="I152" s="61" t="str">
        <f>IF(H152="","",IF($E152="K",IF($D152=1,LOOKUP(H152,Springen!$E$4:$E$35,Springen!$A$4:$A$35),IF($D152=2,LOOKUP(H152,Springen!$F$4:$F$35,Springen!$A$4:$A$35),LOOKUP(H152,Springen!$G$4:$G$35,Springen!$A$4:$A$35))),IF($D152=1,LOOKUP(H152,Springen!$B$4:$B$35,Springen!$A$4:$A$35),IF($D152=2,LOOKUP(H152,Springen!$C$4:$C$35,Springen!$A$4:$A$34),LOOKUP(H152,Springen!$D$4:$D$35,Springen!$A$4:$A$35)))))</f>
        <v/>
      </c>
      <c r="J152" s="29" t="str">
        <f>IF('Rangliste Rohdaten'!J152="","",'Rangliste Rohdaten'!J152)</f>
        <v/>
      </c>
      <c r="K152" s="61" t="str">
        <f>IF(J152="","",IF($E152="K",IF($D152=1,LOOKUP(J152,Springen!$M$4:$M$35,Springen!$A$4:$A$35),IF($D152=2,LOOKUP(J152,Springen!$N$4:$N$35,Springen!$A$4:$A$35),LOOKUP(J152,Springen!$O$4:$O$35,Springen!$A$4:$A$35))),IF($D152=1,LOOKUP(J152,Springen!$J$4:$J$35,Springen!$A$4:$A$35),IF($D152=2,LOOKUP(J152,Springen!$K$4:$K$35,Springen!$A$4:$A$34),LOOKUP(J152,Springen!$L$4:$L$35,Springen!$A$4:$A$35)))))</f>
        <v/>
      </c>
      <c r="L152" s="29" t="str">
        <f>IF('Rangliste Rohdaten'!L152="","",'Rangliste Rohdaten'!L152)</f>
        <v/>
      </c>
      <c r="M152" s="61" t="str">
        <f>IF(L152="","",IF($E152="K",IF($D152=1,LOOKUP(L152,Werfen!$E$4:$E$35,Werfen!$A$4:$A$35),IF($D152=2,LOOKUP(L152,Werfen!$F$4:$F$35,Werfen!$A$4:$A$35),LOOKUP(L152,Werfen!$G$4:$G$35,Werfen!$A$4:$A$35))),IF($D152=1,LOOKUP(L152,Werfen!$B$4:$B$35,Werfen!$A$4:$A$35),IF($D152=2,LOOKUP(L152,Werfen!$C$4:$C$35,Werfen!$A$4:$A$34),LOOKUP(L152,Werfen!$D$4:$D$35,Werfen!$A$4:$A$35)))))</f>
        <v/>
      </c>
      <c r="N152" s="29" t="str">
        <f>IF('Rangliste Rohdaten'!N152="","",'Rangliste Rohdaten'!N152)</f>
        <v/>
      </c>
      <c r="O152" s="61" t="str">
        <f>IF(N152="","",IF($E152="K",IF($D152=1,LOOKUP(N152,Werfen!$M$4:$M$35,Werfen!$A$4:$A$35),IF($D152=2,LOOKUP(N152,Werfen!$N$4:$N$35,Werfen!$A$4:$A$35),LOOKUP(N152,Werfen!$O$4:$O$35,Werfen!$A$4:$A$35))),IF($D152=1,LOOKUP(N152,Werfen!$J$4:$J$35,Werfen!$A$4:$A$35),IF($D152=2,LOOKUP(N152,Werfen!$K$4:$K$35,Werfen!$A$4:$A$34),LOOKUP(N152,Werfen!$L$4:$L$35,Werfen!$A$4:$A$35)))))</f>
        <v/>
      </c>
      <c r="P152" s="254" t="str">
        <f>IF('Rangliste Rohdaten'!P152="","",'Rangliste Rohdaten'!P152)</f>
        <v/>
      </c>
      <c r="Q152" s="61" t="str">
        <f>IF(P152="","",IF($E152="K",IF($D152=1,LOOKUP(P152,Ausdauer!$E$4:$E$35,Ausdauer!$A$4:$A$35),IF($D152=2,LOOKUP(P152,Ausdauer!$F$4:$F$35,Ausdauer!$A$4:$A$35),LOOKUP(P152,Ausdauer!$G$4:$G$35,Ausdauer!$A$4:$A$35))),IF($D152=1,LOOKUP(P152,Ausdauer!$B$4:$B$35,Ausdauer!$A$4:$A$35),IF($D152=2,LOOKUP(P152,Ausdauer!$C$4:$C$35,Ausdauer!$A$4:$A$34),LOOKUP(P152,Ausdauer!$D$4:$D$35,Ausdauer!$A$4:$A$35)))))</f>
        <v/>
      </c>
      <c r="R152" s="29" t="str">
        <f>IF('Rangliste Rohdaten'!R152="","",'Rangliste Rohdaten'!R152)</f>
        <v/>
      </c>
      <c r="S152" s="61" t="str">
        <f>IF(R152="","",IF($E152="K",IF($D152=1,LOOKUP(R152,Ausdauer!$M$4:$M$35,Ausdauer!$A$4:$A$35),IF($D152=2,LOOKUP(R152,Ausdauer!$N$4:$N$35,Ausdauer!$A$4:$A$35),LOOKUP(R152,Ausdauer!$O$4:$O$35,Ausdauer!$A$4:$A$35))),IF($D152=1,LOOKUP(R152,Ausdauer!$J$4:$J$35,Ausdauer!$A$4:$A$35),IF($D152=2,LOOKUP(R152,Ausdauer!$K$4:$K$35,Ausdauer!$A$4:$A$34),LOOKUP(R152,Ausdauer!$L$4:$L$35,Ausdauer!$A$4:$A$35)))))</f>
        <v/>
      </c>
      <c r="T152" s="29" t="str">
        <f>IF('Rangliste Rohdaten'!T152="","",'Rangliste Rohdaten'!T152)</f>
        <v/>
      </c>
      <c r="U152" s="61" t="str">
        <f>IF(T152="","",IF($E152="K",IF($D152=1,LOOKUP(T152,Ausdauer!$T$4:$T$35,Ausdauer!$P$4:$P$35),IF($D152=2,LOOKUP(T152,Ausdauer!$U$4:$U$35,Ausdauer!$P$4:$P$35),LOOKUP(T152,Ausdauer!$V$4:$V$35,Ausdauer!$P$4:$P$35))),IF($D152=1,LOOKUP(T152,Ausdauer!$Q$4:$Q$35,Ausdauer!$P$4:$P$35),IF($D152=2,LOOKUP(T152,Ausdauer!$R$4:$R$35,Ausdauer!$P$4:$P$34),LOOKUP(T152,Ausdauer!$S$4:$S$35,Ausdauer!$P$4:$P$35)))))</f>
        <v/>
      </c>
      <c r="V152" s="175" t="e">
        <f>SUM(G152,I152,K152,M152,O152,Q152,S152,U152)/COUNT((G152,I152,K152,M152,O152,Q152,S152,U152))</f>
        <v>#DIV/0!</v>
      </c>
      <c r="W152" s="46"/>
      <c r="BE152" s="14"/>
      <c r="BF152" s="16"/>
    </row>
    <row r="153" spans="1:58" ht="14.25" x14ac:dyDescent="0.2">
      <c r="A153" s="241">
        <f>'Rangliste Rohdaten'!B153</f>
        <v>0</v>
      </c>
      <c r="B153" s="27">
        <f>'Rangliste Rohdaten'!C153</f>
        <v>0</v>
      </c>
      <c r="C153" s="27">
        <f>'Rangliste Rohdaten'!D153</f>
        <v>0</v>
      </c>
      <c r="D153" s="64">
        <f t="shared" si="3"/>
        <v>0</v>
      </c>
      <c r="E153" s="28">
        <f>'Rangliste Rohdaten'!E153</f>
        <v>0</v>
      </c>
      <c r="F153" s="29" t="str">
        <f>IF('Rangliste Rohdaten'!F153="","",'Rangliste Rohdaten'!F153)</f>
        <v/>
      </c>
      <c r="G153" s="61" t="str">
        <f>IF(F153="","",IF($E153="K",IF($D153=1,LOOKUP(F153,Sprint!$T$4:$T$35,Sprint!$H$4:$H$35),IF($D153=2,LOOKUP(F153,Sprint!$U$4:$U$35,Sprint!$H$4:$H$35),LOOKUP(F153,Sprint!$V$4:$V$35,Sprint!$H$4:$H$35))),IF($D153=1,LOOKUP(F153,Sprint!$Q$4:$Q$35,Sprint!$H$4:$H$35),IF($D153=2,LOOKUP(F153,Sprint!$R$4:$R$35,Sprint!$H$4:$H$35),LOOKUP(F153,Sprint!$S$4:$S$35,Sprint!$H$4:$H$35)))))</f>
        <v/>
      </c>
      <c r="H153" s="29" t="str">
        <f>IF('Rangliste Rohdaten'!H153="","",'Rangliste Rohdaten'!H153)</f>
        <v/>
      </c>
      <c r="I153" s="61" t="str">
        <f>IF(H153="","",IF($E153="K",IF($D153=1,LOOKUP(H153,Springen!$E$4:$E$35,Springen!$A$4:$A$35),IF($D153=2,LOOKUP(H153,Springen!$F$4:$F$35,Springen!$A$4:$A$35),LOOKUP(H153,Springen!$G$4:$G$35,Springen!$A$4:$A$35))),IF($D153=1,LOOKUP(H153,Springen!$B$4:$B$35,Springen!$A$4:$A$35),IF($D153=2,LOOKUP(H153,Springen!$C$4:$C$35,Springen!$A$4:$A$34),LOOKUP(H153,Springen!$D$4:$D$35,Springen!$A$4:$A$35)))))</f>
        <v/>
      </c>
      <c r="J153" s="29" t="str">
        <f>IF('Rangliste Rohdaten'!J153="","",'Rangliste Rohdaten'!J153)</f>
        <v/>
      </c>
      <c r="K153" s="61" t="str">
        <f>IF(J153="","",IF($E153="K",IF($D153=1,LOOKUP(J153,Springen!$M$4:$M$35,Springen!$A$4:$A$35),IF($D153=2,LOOKUP(J153,Springen!$N$4:$N$35,Springen!$A$4:$A$35),LOOKUP(J153,Springen!$O$4:$O$35,Springen!$A$4:$A$35))),IF($D153=1,LOOKUP(J153,Springen!$J$4:$J$35,Springen!$A$4:$A$35),IF($D153=2,LOOKUP(J153,Springen!$K$4:$K$35,Springen!$A$4:$A$34),LOOKUP(J153,Springen!$L$4:$L$35,Springen!$A$4:$A$35)))))</f>
        <v/>
      </c>
      <c r="L153" s="29" t="str">
        <f>IF('Rangliste Rohdaten'!L153="","",'Rangliste Rohdaten'!L153)</f>
        <v/>
      </c>
      <c r="M153" s="61" t="str">
        <f>IF(L153="","",IF($E153="K",IF($D153=1,LOOKUP(L153,Werfen!$E$4:$E$35,Werfen!$A$4:$A$35),IF($D153=2,LOOKUP(L153,Werfen!$F$4:$F$35,Werfen!$A$4:$A$35),LOOKUP(L153,Werfen!$G$4:$G$35,Werfen!$A$4:$A$35))),IF($D153=1,LOOKUP(L153,Werfen!$B$4:$B$35,Werfen!$A$4:$A$35),IF($D153=2,LOOKUP(L153,Werfen!$C$4:$C$35,Werfen!$A$4:$A$34),LOOKUP(L153,Werfen!$D$4:$D$35,Werfen!$A$4:$A$35)))))</f>
        <v/>
      </c>
      <c r="N153" s="29" t="str">
        <f>IF('Rangliste Rohdaten'!N153="","",'Rangliste Rohdaten'!N153)</f>
        <v/>
      </c>
      <c r="O153" s="61" t="str">
        <f>IF(N153="","",IF($E153="K",IF($D153=1,LOOKUP(N153,Werfen!$M$4:$M$35,Werfen!$A$4:$A$35),IF($D153=2,LOOKUP(N153,Werfen!$N$4:$N$35,Werfen!$A$4:$A$35),LOOKUP(N153,Werfen!$O$4:$O$35,Werfen!$A$4:$A$35))),IF($D153=1,LOOKUP(N153,Werfen!$J$4:$J$35,Werfen!$A$4:$A$35),IF($D153=2,LOOKUP(N153,Werfen!$K$4:$K$35,Werfen!$A$4:$A$34),LOOKUP(N153,Werfen!$L$4:$L$35,Werfen!$A$4:$A$35)))))</f>
        <v/>
      </c>
      <c r="P153" s="254" t="str">
        <f>IF('Rangliste Rohdaten'!P153="","",'Rangliste Rohdaten'!P153)</f>
        <v/>
      </c>
      <c r="Q153" s="61" t="str">
        <f>IF(P153="","",IF($E153="K",IF($D153=1,LOOKUP(P153,Ausdauer!$E$4:$E$35,Ausdauer!$A$4:$A$35),IF($D153=2,LOOKUP(P153,Ausdauer!$F$4:$F$35,Ausdauer!$A$4:$A$35),LOOKUP(P153,Ausdauer!$G$4:$G$35,Ausdauer!$A$4:$A$35))),IF($D153=1,LOOKUP(P153,Ausdauer!$B$4:$B$35,Ausdauer!$A$4:$A$35),IF($D153=2,LOOKUP(P153,Ausdauer!$C$4:$C$35,Ausdauer!$A$4:$A$34),LOOKUP(P153,Ausdauer!$D$4:$D$35,Ausdauer!$A$4:$A$35)))))</f>
        <v/>
      </c>
      <c r="R153" s="29" t="str">
        <f>IF('Rangliste Rohdaten'!R153="","",'Rangliste Rohdaten'!R153)</f>
        <v/>
      </c>
      <c r="S153" s="61" t="str">
        <f>IF(R153="","",IF($E153="K",IF($D153=1,LOOKUP(R153,Ausdauer!$M$4:$M$35,Ausdauer!$A$4:$A$35),IF($D153=2,LOOKUP(R153,Ausdauer!$N$4:$N$35,Ausdauer!$A$4:$A$35),LOOKUP(R153,Ausdauer!$O$4:$O$35,Ausdauer!$A$4:$A$35))),IF($D153=1,LOOKUP(R153,Ausdauer!$J$4:$J$35,Ausdauer!$A$4:$A$35),IF($D153=2,LOOKUP(R153,Ausdauer!$K$4:$K$35,Ausdauer!$A$4:$A$34),LOOKUP(R153,Ausdauer!$L$4:$L$35,Ausdauer!$A$4:$A$35)))))</f>
        <v/>
      </c>
      <c r="T153" s="29" t="str">
        <f>IF('Rangliste Rohdaten'!T153="","",'Rangliste Rohdaten'!T153)</f>
        <v/>
      </c>
      <c r="U153" s="61" t="str">
        <f>IF(T153="","",IF($E153="K",IF($D153=1,LOOKUP(T153,Ausdauer!$T$4:$T$35,Ausdauer!$P$4:$P$35),IF($D153=2,LOOKUP(T153,Ausdauer!$U$4:$U$35,Ausdauer!$P$4:$P$35),LOOKUP(T153,Ausdauer!$V$4:$V$35,Ausdauer!$P$4:$P$35))),IF($D153=1,LOOKUP(T153,Ausdauer!$Q$4:$Q$35,Ausdauer!$P$4:$P$35),IF($D153=2,LOOKUP(T153,Ausdauer!$R$4:$R$35,Ausdauer!$P$4:$P$34),LOOKUP(T153,Ausdauer!$S$4:$S$35,Ausdauer!$P$4:$P$35)))))</f>
        <v/>
      </c>
      <c r="V153" s="175" t="e">
        <f>SUM(G153,I153,K153,M153,O153,Q153,S153,U153)/COUNT((G153,I153,K153,M153,O153,Q153,S153,U153))</f>
        <v>#DIV/0!</v>
      </c>
      <c r="W153" s="46"/>
      <c r="BE153" s="14"/>
      <c r="BF153" s="16"/>
    </row>
    <row r="154" spans="1:58" ht="14.25" x14ac:dyDescent="0.2">
      <c r="A154" s="241">
        <f>'Rangliste Rohdaten'!B154</f>
        <v>0</v>
      </c>
      <c r="B154" s="27">
        <f>'Rangliste Rohdaten'!C154</f>
        <v>0</v>
      </c>
      <c r="C154" s="27">
        <f>'Rangliste Rohdaten'!D154</f>
        <v>0</v>
      </c>
      <c r="D154" s="64">
        <f t="shared" si="3"/>
        <v>0</v>
      </c>
      <c r="E154" s="28">
        <f>'Rangliste Rohdaten'!E154</f>
        <v>0</v>
      </c>
      <c r="F154" s="29" t="str">
        <f>IF('Rangliste Rohdaten'!F154="","",'Rangliste Rohdaten'!F154)</f>
        <v/>
      </c>
      <c r="G154" s="61" t="str">
        <f>IF(F154="","",IF($E154="K",IF($D154=1,LOOKUP(F154,Sprint!$T$4:$T$35,Sprint!$H$4:$H$35),IF($D154=2,LOOKUP(F154,Sprint!$U$4:$U$35,Sprint!$H$4:$H$35),LOOKUP(F154,Sprint!$V$4:$V$35,Sprint!$H$4:$H$35))),IF($D154=1,LOOKUP(F154,Sprint!$Q$4:$Q$35,Sprint!$H$4:$H$35),IF($D154=2,LOOKUP(F154,Sprint!$R$4:$R$35,Sprint!$H$4:$H$35),LOOKUP(F154,Sprint!$S$4:$S$35,Sprint!$H$4:$H$35)))))</f>
        <v/>
      </c>
      <c r="H154" s="29" t="str">
        <f>IF('Rangliste Rohdaten'!H154="","",'Rangliste Rohdaten'!H154)</f>
        <v/>
      </c>
      <c r="I154" s="61" t="str">
        <f>IF(H154="","",IF($E154="K",IF($D154=1,LOOKUP(H154,Springen!$E$4:$E$35,Springen!$A$4:$A$35),IF($D154=2,LOOKUP(H154,Springen!$F$4:$F$35,Springen!$A$4:$A$35),LOOKUP(H154,Springen!$G$4:$G$35,Springen!$A$4:$A$35))),IF($D154=1,LOOKUP(H154,Springen!$B$4:$B$35,Springen!$A$4:$A$35),IF($D154=2,LOOKUP(H154,Springen!$C$4:$C$35,Springen!$A$4:$A$34),LOOKUP(H154,Springen!$D$4:$D$35,Springen!$A$4:$A$35)))))</f>
        <v/>
      </c>
      <c r="J154" s="29" t="str">
        <f>IF('Rangliste Rohdaten'!J154="","",'Rangliste Rohdaten'!J154)</f>
        <v/>
      </c>
      <c r="K154" s="61" t="str">
        <f>IF(J154="","",IF($E154="K",IF($D154=1,LOOKUP(J154,Springen!$M$4:$M$35,Springen!$A$4:$A$35),IF($D154=2,LOOKUP(J154,Springen!$N$4:$N$35,Springen!$A$4:$A$35),LOOKUP(J154,Springen!$O$4:$O$35,Springen!$A$4:$A$35))),IF($D154=1,LOOKUP(J154,Springen!$J$4:$J$35,Springen!$A$4:$A$35),IF($D154=2,LOOKUP(J154,Springen!$K$4:$K$35,Springen!$A$4:$A$34),LOOKUP(J154,Springen!$L$4:$L$35,Springen!$A$4:$A$35)))))</f>
        <v/>
      </c>
      <c r="L154" s="29" t="str">
        <f>IF('Rangliste Rohdaten'!L154="","",'Rangliste Rohdaten'!L154)</f>
        <v/>
      </c>
      <c r="M154" s="61" t="str">
        <f>IF(L154="","",IF($E154="K",IF($D154=1,LOOKUP(L154,Werfen!$E$4:$E$35,Werfen!$A$4:$A$35),IF($D154=2,LOOKUP(L154,Werfen!$F$4:$F$35,Werfen!$A$4:$A$35),LOOKUP(L154,Werfen!$G$4:$G$35,Werfen!$A$4:$A$35))),IF($D154=1,LOOKUP(L154,Werfen!$B$4:$B$35,Werfen!$A$4:$A$35),IF($D154=2,LOOKUP(L154,Werfen!$C$4:$C$35,Werfen!$A$4:$A$34),LOOKUP(L154,Werfen!$D$4:$D$35,Werfen!$A$4:$A$35)))))</f>
        <v/>
      </c>
      <c r="N154" s="29" t="str">
        <f>IF('Rangliste Rohdaten'!N154="","",'Rangliste Rohdaten'!N154)</f>
        <v/>
      </c>
      <c r="O154" s="61" t="str">
        <f>IF(N154="","",IF($E154="K",IF($D154=1,LOOKUP(N154,Werfen!$M$4:$M$35,Werfen!$A$4:$A$35),IF($D154=2,LOOKUP(N154,Werfen!$N$4:$N$35,Werfen!$A$4:$A$35),LOOKUP(N154,Werfen!$O$4:$O$35,Werfen!$A$4:$A$35))),IF($D154=1,LOOKUP(N154,Werfen!$J$4:$J$35,Werfen!$A$4:$A$35),IF($D154=2,LOOKUP(N154,Werfen!$K$4:$K$35,Werfen!$A$4:$A$34),LOOKUP(N154,Werfen!$L$4:$L$35,Werfen!$A$4:$A$35)))))</f>
        <v/>
      </c>
      <c r="P154" s="254" t="str">
        <f>IF('Rangliste Rohdaten'!P154="","",'Rangliste Rohdaten'!P154)</f>
        <v/>
      </c>
      <c r="Q154" s="61" t="str">
        <f>IF(P154="","",IF($E154="K",IF($D154=1,LOOKUP(P154,Ausdauer!$E$4:$E$35,Ausdauer!$A$4:$A$35),IF($D154=2,LOOKUP(P154,Ausdauer!$F$4:$F$35,Ausdauer!$A$4:$A$35),LOOKUP(P154,Ausdauer!$G$4:$G$35,Ausdauer!$A$4:$A$35))),IF($D154=1,LOOKUP(P154,Ausdauer!$B$4:$B$35,Ausdauer!$A$4:$A$35),IF($D154=2,LOOKUP(P154,Ausdauer!$C$4:$C$35,Ausdauer!$A$4:$A$34),LOOKUP(P154,Ausdauer!$D$4:$D$35,Ausdauer!$A$4:$A$35)))))</f>
        <v/>
      </c>
      <c r="R154" s="29" t="str">
        <f>IF('Rangliste Rohdaten'!R154="","",'Rangliste Rohdaten'!R154)</f>
        <v/>
      </c>
      <c r="S154" s="61" t="str">
        <f>IF(R154="","",IF($E154="K",IF($D154=1,LOOKUP(R154,Ausdauer!$M$4:$M$35,Ausdauer!$A$4:$A$35),IF($D154=2,LOOKUP(R154,Ausdauer!$N$4:$N$35,Ausdauer!$A$4:$A$35),LOOKUP(R154,Ausdauer!$O$4:$O$35,Ausdauer!$A$4:$A$35))),IF($D154=1,LOOKUP(R154,Ausdauer!$J$4:$J$35,Ausdauer!$A$4:$A$35),IF($D154=2,LOOKUP(R154,Ausdauer!$K$4:$K$35,Ausdauer!$A$4:$A$34),LOOKUP(R154,Ausdauer!$L$4:$L$35,Ausdauer!$A$4:$A$35)))))</f>
        <v/>
      </c>
      <c r="T154" s="29" t="str">
        <f>IF('Rangliste Rohdaten'!T154="","",'Rangliste Rohdaten'!T154)</f>
        <v/>
      </c>
      <c r="U154" s="61" t="str">
        <f>IF(T154="","",IF($E154="K",IF($D154=1,LOOKUP(T154,Ausdauer!$T$4:$T$35,Ausdauer!$P$4:$P$35),IF($D154=2,LOOKUP(T154,Ausdauer!$U$4:$U$35,Ausdauer!$P$4:$P$35),LOOKUP(T154,Ausdauer!$V$4:$V$35,Ausdauer!$P$4:$P$35))),IF($D154=1,LOOKUP(T154,Ausdauer!$Q$4:$Q$35,Ausdauer!$P$4:$P$35),IF($D154=2,LOOKUP(T154,Ausdauer!$R$4:$R$35,Ausdauer!$P$4:$P$34),LOOKUP(T154,Ausdauer!$S$4:$S$35,Ausdauer!$P$4:$P$35)))))</f>
        <v/>
      </c>
      <c r="V154" s="175" t="e">
        <f>SUM(G154,I154,K154,M154,O154,Q154,S154,U154)/COUNT((G154,I154,K154,M154,O154,Q154,S154,U154))</f>
        <v>#DIV/0!</v>
      </c>
      <c r="W154" s="46"/>
      <c r="BE154" s="14"/>
      <c r="BF154" s="16"/>
    </row>
    <row r="155" spans="1:58" ht="14.25" x14ac:dyDescent="0.2">
      <c r="A155" s="241">
        <f>'Rangliste Rohdaten'!B155</f>
        <v>0</v>
      </c>
      <c r="B155" s="27">
        <f>'Rangliste Rohdaten'!C155</f>
        <v>0</v>
      </c>
      <c r="C155" s="27">
        <f>'Rangliste Rohdaten'!D155</f>
        <v>0</v>
      </c>
      <c r="D155" s="64">
        <f t="shared" si="3"/>
        <v>0</v>
      </c>
      <c r="E155" s="28">
        <f>'Rangliste Rohdaten'!E155</f>
        <v>0</v>
      </c>
      <c r="F155" s="29" t="str">
        <f>IF('Rangliste Rohdaten'!F155="","",'Rangliste Rohdaten'!F155)</f>
        <v/>
      </c>
      <c r="G155" s="61" t="str">
        <f>IF(F155="","",IF($E155="K",IF($D155=1,LOOKUP(F155,Sprint!$T$4:$T$35,Sprint!$H$4:$H$35),IF($D155=2,LOOKUP(F155,Sprint!$U$4:$U$35,Sprint!$H$4:$H$35),LOOKUP(F155,Sprint!$V$4:$V$35,Sprint!$H$4:$H$35))),IF($D155=1,LOOKUP(F155,Sprint!$Q$4:$Q$35,Sprint!$H$4:$H$35),IF($D155=2,LOOKUP(F155,Sprint!$R$4:$R$35,Sprint!$H$4:$H$35),LOOKUP(F155,Sprint!$S$4:$S$35,Sprint!$H$4:$H$35)))))</f>
        <v/>
      </c>
      <c r="H155" s="29" t="str">
        <f>IF('Rangliste Rohdaten'!H155="","",'Rangliste Rohdaten'!H155)</f>
        <v/>
      </c>
      <c r="I155" s="61" t="str">
        <f>IF(H155="","",IF($E155="K",IF($D155=1,LOOKUP(H155,Springen!$E$4:$E$35,Springen!$A$4:$A$35),IF($D155=2,LOOKUP(H155,Springen!$F$4:$F$35,Springen!$A$4:$A$35),LOOKUP(H155,Springen!$G$4:$G$35,Springen!$A$4:$A$35))),IF($D155=1,LOOKUP(H155,Springen!$B$4:$B$35,Springen!$A$4:$A$35),IF($D155=2,LOOKUP(H155,Springen!$C$4:$C$35,Springen!$A$4:$A$34),LOOKUP(H155,Springen!$D$4:$D$35,Springen!$A$4:$A$35)))))</f>
        <v/>
      </c>
      <c r="J155" s="29" t="str">
        <f>IF('Rangliste Rohdaten'!J155="","",'Rangliste Rohdaten'!J155)</f>
        <v/>
      </c>
      <c r="K155" s="61" t="str">
        <f>IF(J155="","",IF($E155="K",IF($D155=1,LOOKUP(J155,Springen!$M$4:$M$35,Springen!$A$4:$A$35),IF($D155=2,LOOKUP(J155,Springen!$N$4:$N$35,Springen!$A$4:$A$35),LOOKUP(J155,Springen!$O$4:$O$35,Springen!$A$4:$A$35))),IF($D155=1,LOOKUP(J155,Springen!$J$4:$J$35,Springen!$A$4:$A$35),IF($D155=2,LOOKUP(J155,Springen!$K$4:$K$35,Springen!$A$4:$A$34),LOOKUP(J155,Springen!$L$4:$L$35,Springen!$A$4:$A$35)))))</f>
        <v/>
      </c>
      <c r="L155" s="29" t="str">
        <f>IF('Rangliste Rohdaten'!L155="","",'Rangliste Rohdaten'!L155)</f>
        <v/>
      </c>
      <c r="M155" s="61" t="str">
        <f>IF(L155="","",IF($E155="K",IF($D155=1,LOOKUP(L155,Werfen!$E$4:$E$35,Werfen!$A$4:$A$35),IF($D155=2,LOOKUP(L155,Werfen!$F$4:$F$35,Werfen!$A$4:$A$35),LOOKUP(L155,Werfen!$G$4:$G$35,Werfen!$A$4:$A$35))),IF($D155=1,LOOKUP(L155,Werfen!$B$4:$B$35,Werfen!$A$4:$A$35),IF($D155=2,LOOKUP(L155,Werfen!$C$4:$C$35,Werfen!$A$4:$A$34),LOOKUP(L155,Werfen!$D$4:$D$35,Werfen!$A$4:$A$35)))))</f>
        <v/>
      </c>
      <c r="N155" s="29" t="str">
        <f>IF('Rangliste Rohdaten'!N155="","",'Rangliste Rohdaten'!N155)</f>
        <v/>
      </c>
      <c r="O155" s="61" t="str">
        <f>IF(N155="","",IF($E155="K",IF($D155=1,LOOKUP(N155,Werfen!$M$4:$M$35,Werfen!$A$4:$A$35),IF($D155=2,LOOKUP(N155,Werfen!$N$4:$N$35,Werfen!$A$4:$A$35),LOOKUP(N155,Werfen!$O$4:$O$35,Werfen!$A$4:$A$35))),IF($D155=1,LOOKUP(N155,Werfen!$J$4:$J$35,Werfen!$A$4:$A$35),IF($D155=2,LOOKUP(N155,Werfen!$K$4:$K$35,Werfen!$A$4:$A$34),LOOKUP(N155,Werfen!$L$4:$L$35,Werfen!$A$4:$A$35)))))</f>
        <v/>
      </c>
      <c r="P155" s="254" t="str">
        <f>IF('Rangliste Rohdaten'!P155="","",'Rangliste Rohdaten'!P155)</f>
        <v/>
      </c>
      <c r="Q155" s="61" t="str">
        <f>IF(P155="","",IF($E155="K",IF($D155=1,LOOKUP(P155,Ausdauer!$E$4:$E$35,Ausdauer!$A$4:$A$35),IF($D155=2,LOOKUP(P155,Ausdauer!$F$4:$F$35,Ausdauer!$A$4:$A$35),LOOKUP(P155,Ausdauer!$G$4:$G$35,Ausdauer!$A$4:$A$35))),IF($D155=1,LOOKUP(P155,Ausdauer!$B$4:$B$35,Ausdauer!$A$4:$A$35),IF($D155=2,LOOKUP(P155,Ausdauer!$C$4:$C$35,Ausdauer!$A$4:$A$34),LOOKUP(P155,Ausdauer!$D$4:$D$35,Ausdauer!$A$4:$A$35)))))</f>
        <v/>
      </c>
      <c r="R155" s="29" t="str">
        <f>IF('Rangliste Rohdaten'!R155="","",'Rangliste Rohdaten'!R155)</f>
        <v/>
      </c>
      <c r="S155" s="61" t="str">
        <f>IF(R155="","",IF($E155="K",IF($D155=1,LOOKUP(R155,Ausdauer!$M$4:$M$35,Ausdauer!$A$4:$A$35),IF($D155=2,LOOKUP(R155,Ausdauer!$N$4:$N$35,Ausdauer!$A$4:$A$35),LOOKUP(R155,Ausdauer!$O$4:$O$35,Ausdauer!$A$4:$A$35))),IF($D155=1,LOOKUP(R155,Ausdauer!$J$4:$J$35,Ausdauer!$A$4:$A$35),IF($D155=2,LOOKUP(R155,Ausdauer!$K$4:$K$35,Ausdauer!$A$4:$A$34),LOOKUP(R155,Ausdauer!$L$4:$L$35,Ausdauer!$A$4:$A$35)))))</f>
        <v/>
      </c>
      <c r="T155" s="29" t="str">
        <f>IF('Rangliste Rohdaten'!T155="","",'Rangliste Rohdaten'!T155)</f>
        <v/>
      </c>
      <c r="U155" s="61" t="str">
        <f>IF(T155="","",IF($E155="K",IF($D155=1,LOOKUP(T155,Ausdauer!$T$4:$T$35,Ausdauer!$P$4:$P$35),IF($D155=2,LOOKUP(T155,Ausdauer!$U$4:$U$35,Ausdauer!$P$4:$P$35),LOOKUP(T155,Ausdauer!$V$4:$V$35,Ausdauer!$P$4:$P$35))),IF($D155=1,LOOKUP(T155,Ausdauer!$Q$4:$Q$35,Ausdauer!$P$4:$P$35),IF($D155=2,LOOKUP(T155,Ausdauer!$R$4:$R$35,Ausdauer!$P$4:$P$34),LOOKUP(T155,Ausdauer!$S$4:$S$35,Ausdauer!$P$4:$P$35)))))</f>
        <v/>
      </c>
      <c r="V155" s="175" t="e">
        <f>SUM(G155,I155,K155,M155,O155,Q155,S155,U155)/COUNT((G155,I155,K155,M155,O155,Q155,S155,U155))</f>
        <v>#DIV/0!</v>
      </c>
      <c r="W155" s="46"/>
      <c r="BE155" s="14"/>
      <c r="BF155" s="16"/>
    </row>
    <row r="156" spans="1:58" ht="14.25" x14ac:dyDescent="0.2">
      <c r="A156" s="241">
        <f>'Rangliste Rohdaten'!B156</f>
        <v>0</v>
      </c>
      <c r="B156" s="27">
        <f>'Rangliste Rohdaten'!C156</f>
        <v>0</v>
      </c>
      <c r="C156" s="27">
        <f>'Rangliste Rohdaten'!D156</f>
        <v>0</v>
      </c>
      <c r="D156" s="64">
        <f t="shared" si="3"/>
        <v>0</v>
      </c>
      <c r="E156" s="28">
        <f>'Rangliste Rohdaten'!E156</f>
        <v>0</v>
      </c>
      <c r="F156" s="29" t="str">
        <f>IF('Rangliste Rohdaten'!F156="","",'Rangliste Rohdaten'!F156)</f>
        <v/>
      </c>
      <c r="G156" s="61" t="str">
        <f>IF(F156="","",IF($E156="K",IF($D156=1,LOOKUP(F156,Sprint!$T$4:$T$35,Sprint!$H$4:$H$35),IF($D156=2,LOOKUP(F156,Sprint!$U$4:$U$35,Sprint!$H$4:$H$35),LOOKUP(F156,Sprint!$V$4:$V$35,Sprint!$H$4:$H$35))),IF($D156=1,LOOKUP(F156,Sprint!$Q$4:$Q$35,Sprint!$H$4:$H$35),IF($D156=2,LOOKUP(F156,Sprint!$R$4:$R$35,Sprint!$H$4:$H$35),LOOKUP(F156,Sprint!$S$4:$S$35,Sprint!$H$4:$H$35)))))</f>
        <v/>
      </c>
      <c r="H156" s="29" t="str">
        <f>IF('Rangliste Rohdaten'!H156="","",'Rangliste Rohdaten'!H156)</f>
        <v/>
      </c>
      <c r="I156" s="61" t="str">
        <f>IF(H156="","",IF($E156="K",IF($D156=1,LOOKUP(H156,Springen!$E$4:$E$35,Springen!$A$4:$A$35),IF($D156=2,LOOKUP(H156,Springen!$F$4:$F$35,Springen!$A$4:$A$35),LOOKUP(H156,Springen!$G$4:$G$35,Springen!$A$4:$A$35))),IF($D156=1,LOOKUP(H156,Springen!$B$4:$B$35,Springen!$A$4:$A$35),IF($D156=2,LOOKUP(H156,Springen!$C$4:$C$35,Springen!$A$4:$A$34),LOOKUP(H156,Springen!$D$4:$D$35,Springen!$A$4:$A$35)))))</f>
        <v/>
      </c>
      <c r="J156" s="29" t="str">
        <f>IF('Rangliste Rohdaten'!J156="","",'Rangliste Rohdaten'!J156)</f>
        <v/>
      </c>
      <c r="K156" s="61" t="str">
        <f>IF(J156="","",IF($E156="K",IF($D156=1,LOOKUP(J156,Springen!$M$4:$M$35,Springen!$A$4:$A$35),IF($D156=2,LOOKUP(J156,Springen!$N$4:$N$35,Springen!$A$4:$A$35),LOOKUP(J156,Springen!$O$4:$O$35,Springen!$A$4:$A$35))),IF($D156=1,LOOKUP(J156,Springen!$J$4:$J$35,Springen!$A$4:$A$35),IF($D156=2,LOOKUP(J156,Springen!$K$4:$K$35,Springen!$A$4:$A$34),LOOKUP(J156,Springen!$L$4:$L$35,Springen!$A$4:$A$35)))))</f>
        <v/>
      </c>
      <c r="L156" s="29" t="str">
        <f>IF('Rangliste Rohdaten'!L156="","",'Rangliste Rohdaten'!L156)</f>
        <v/>
      </c>
      <c r="M156" s="61" t="str">
        <f>IF(L156="","",IF($E156="K",IF($D156=1,LOOKUP(L156,Werfen!$E$4:$E$35,Werfen!$A$4:$A$35),IF($D156=2,LOOKUP(L156,Werfen!$F$4:$F$35,Werfen!$A$4:$A$35),LOOKUP(L156,Werfen!$G$4:$G$35,Werfen!$A$4:$A$35))),IF($D156=1,LOOKUP(L156,Werfen!$B$4:$B$35,Werfen!$A$4:$A$35),IF($D156=2,LOOKUP(L156,Werfen!$C$4:$C$35,Werfen!$A$4:$A$34),LOOKUP(L156,Werfen!$D$4:$D$35,Werfen!$A$4:$A$35)))))</f>
        <v/>
      </c>
      <c r="N156" s="29" t="str">
        <f>IF('Rangliste Rohdaten'!N156="","",'Rangliste Rohdaten'!N156)</f>
        <v/>
      </c>
      <c r="O156" s="61" t="str">
        <f>IF(N156="","",IF($E156="K",IF($D156=1,LOOKUP(N156,Werfen!$M$4:$M$35,Werfen!$A$4:$A$35),IF($D156=2,LOOKUP(N156,Werfen!$N$4:$N$35,Werfen!$A$4:$A$35),LOOKUP(N156,Werfen!$O$4:$O$35,Werfen!$A$4:$A$35))),IF($D156=1,LOOKUP(N156,Werfen!$J$4:$J$35,Werfen!$A$4:$A$35),IF($D156=2,LOOKUP(N156,Werfen!$K$4:$K$35,Werfen!$A$4:$A$34),LOOKUP(N156,Werfen!$L$4:$L$35,Werfen!$A$4:$A$35)))))</f>
        <v/>
      </c>
      <c r="P156" s="254" t="str">
        <f>IF('Rangliste Rohdaten'!P156="","",'Rangliste Rohdaten'!P156)</f>
        <v/>
      </c>
      <c r="Q156" s="61" t="str">
        <f>IF(P156="","",IF($E156="K",IF($D156=1,LOOKUP(P156,Ausdauer!$E$4:$E$35,Ausdauer!$A$4:$A$35),IF($D156=2,LOOKUP(P156,Ausdauer!$F$4:$F$35,Ausdauer!$A$4:$A$35),LOOKUP(P156,Ausdauer!$G$4:$G$35,Ausdauer!$A$4:$A$35))),IF($D156=1,LOOKUP(P156,Ausdauer!$B$4:$B$35,Ausdauer!$A$4:$A$35),IF($D156=2,LOOKUP(P156,Ausdauer!$C$4:$C$35,Ausdauer!$A$4:$A$34),LOOKUP(P156,Ausdauer!$D$4:$D$35,Ausdauer!$A$4:$A$35)))))</f>
        <v/>
      </c>
      <c r="R156" s="29" t="str">
        <f>IF('Rangliste Rohdaten'!R156="","",'Rangliste Rohdaten'!R156)</f>
        <v/>
      </c>
      <c r="S156" s="61" t="str">
        <f>IF(R156="","",IF($E156="K",IF($D156=1,LOOKUP(R156,Ausdauer!$M$4:$M$35,Ausdauer!$A$4:$A$35),IF($D156=2,LOOKUP(R156,Ausdauer!$N$4:$N$35,Ausdauer!$A$4:$A$35),LOOKUP(R156,Ausdauer!$O$4:$O$35,Ausdauer!$A$4:$A$35))),IF($D156=1,LOOKUP(R156,Ausdauer!$J$4:$J$35,Ausdauer!$A$4:$A$35),IF($D156=2,LOOKUP(R156,Ausdauer!$K$4:$K$35,Ausdauer!$A$4:$A$34),LOOKUP(R156,Ausdauer!$L$4:$L$35,Ausdauer!$A$4:$A$35)))))</f>
        <v/>
      </c>
      <c r="T156" s="29" t="str">
        <f>IF('Rangliste Rohdaten'!T156="","",'Rangliste Rohdaten'!T156)</f>
        <v/>
      </c>
      <c r="U156" s="61" t="str">
        <f>IF(T156="","",IF($E156="K",IF($D156=1,LOOKUP(T156,Ausdauer!$T$4:$T$35,Ausdauer!$P$4:$P$35),IF($D156=2,LOOKUP(T156,Ausdauer!$U$4:$U$35,Ausdauer!$P$4:$P$35),LOOKUP(T156,Ausdauer!$V$4:$V$35,Ausdauer!$P$4:$P$35))),IF($D156=1,LOOKUP(T156,Ausdauer!$Q$4:$Q$35,Ausdauer!$P$4:$P$35),IF($D156=2,LOOKUP(T156,Ausdauer!$R$4:$R$35,Ausdauer!$P$4:$P$34),LOOKUP(T156,Ausdauer!$S$4:$S$35,Ausdauer!$P$4:$P$35)))))</f>
        <v/>
      </c>
      <c r="V156" s="175" t="e">
        <f>SUM(G156,I156,K156,M156,O156,Q156,S156,U156)/COUNT((G156,I156,K156,M156,O156,Q156,S156,U156))</f>
        <v>#DIV/0!</v>
      </c>
      <c r="W156" s="46"/>
      <c r="BE156" s="14"/>
      <c r="BF156" s="16"/>
    </row>
    <row r="157" spans="1:58" ht="14.25" x14ac:dyDescent="0.2">
      <c r="A157" s="241">
        <f>'Rangliste Rohdaten'!B157</f>
        <v>0</v>
      </c>
      <c r="B157" s="27">
        <f>'Rangliste Rohdaten'!C157</f>
        <v>0</v>
      </c>
      <c r="C157" s="27">
        <f>'Rangliste Rohdaten'!D157</f>
        <v>0</v>
      </c>
      <c r="D157" s="64">
        <f t="shared" si="3"/>
        <v>0</v>
      </c>
      <c r="E157" s="28">
        <f>'Rangliste Rohdaten'!E157</f>
        <v>0</v>
      </c>
      <c r="F157" s="29" t="str">
        <f>IF('Rangliste Rohdaten'!F157="","",'Rangliste Rohdaten'!F157)</f>
        <v/>
      </c>
      <c r="G157" s="61" t="str">
        <f>IF(F157="","",IF($E157="K",IF($D157=1,LOOKUP(F157,Sprint!$T$4:$T$35,Sprint!$H$4:$H$35),IF($D157=2,LOOKUP(F157,Sprint!$U$4:$U$35,Sprint!$H$4:$H$35),LOOKUP(F157,Sprint!$V$4:$V$35,Sprint!$H$4:$H$35))),IF($D157=1,LOOKUP(F157,Sprint!$Q$4:$Q$35,Sprint!$H$4:$H$35),IF($D157=2,LOOKUP(F157,Sprint!$R$4:$R$35,Sprint!$H$4:$H$35),LOOKUP(F157,Sprint!$S$4:$S$35,Sprint!$H$4:$H$35)))))</f>
        <v/>
      </c>
      <c r="H157" s="29" t="str">
        <f>IF('Rangliste Rohdaten'!H157="","",'Rangliste Rohdaten'!H157)</f>
        <v/>
      </c>
      <c r="I157" s="61" t="str">
        <f>IF(H157="","",IF($E157="K",IF($D157=1,LOOKUP(H157,Springen!$E$4:$E$35,Springen!$A$4:$A$35),IF($D157=2,LOOKUP(H157,Springen!$F$4:$F$35,Springen!$A$4:$A$35),LOOKUP(H157,Springen!$G$4:$G$35,Springen!$A$4:$A$35))),IF($D157=1,LOOKUP(H157,Springen!$B$4:$B$35,Springen!$A$4:$A$35),IF($D157=2,LOOKUP(H157,Springen!$C$4:$C$35,Springen!$A$4:$A$34),LOOKUP(H157,Springen!$D$4:$D$35,Springen!$A$4:$A$35)))))</f>
        <v/>
      </c>
      <c r="J157" s="29" t="str">
        <f>IF('Rangliste Rohdaten'!J157="","",'Rangliste Rohdaten'!J157)</f>
        <v/>
      </c>
      <c r="K157" s="61" t="str">
        <f>IF(J157="","",IF($E157="K",IF($D157=1,LOOKUP(J157,Springen!$M$4:$M$35,Springen!$A$4:$A$35),IF($D157=2,LOOKUP(J157,Springen!$N$4:$N$35,Springen!$A$4:$A$35),LOOKUP(J157,Springen!$O$4:$O$35,Springen!$A$4:$A$35))),IF($D157=1,LOOKUP(J157,Springen!$J$4:$J$35,Springen!$A$4:$A$35),IF($D157=2,LOOKUP(J157,Springen!$K$4:$K$35,Springen!$A$4:$A$34),LOOKUP(J157,Springen!$L$4:$L$35,Springen!$A$4:$A$35)))))</f>
        <v/>
      </c>
      <c r="L157" s="29" t="str">
        <f>IF('Rangliste Rohdaten'!L157="","",'Rangliste Rohdaten'!L157)</f>
        <v/>
      </c>
      <c r="M157" s="61" t="str">
        <f>IF(L157="","",IF($E157="K",IF($D157=1,LOOKUP(L157,Werfen!$E$4:$E$35,Werfen!$A$4:$A$35),IF($D157=2,LOOKUP(L157,Werfen!$F$4:$F$35,Werfen!$A$4:$A$35),LOOKUP(L157,Werfen!$G$4:$G$35,Werfen!$A$4:$A$35))),IF($D157=1,LOOKUP(L157,Werfen!$B$4:$B$35,Werfen!$A$4:$A$35),IF($D157=2,LOOKUP(L157,Werfen!$C$4:$C$35,Werfen!$A$4:$A$34),LOOKUP(L157,Werfen!$D$4:$D$35,Werfen!$A$4:$A$35)))))</f>
        <v/>
      </c>
      <c r="N157" s="29" t="str">
        <f>IF('Rangliste Rohdaten'!N157="","",'Rangliste Rohdaten'!N157)</f>
        <v/>
      </c>
      <c r="O157" s="61" t="str">
        <f>IF(N157="","",IF($E157="K",IF($D157=1,LOOKUP(N157,Werfen!$M$4:$M$35,Werfen!$A$4:$A$35),IF($D157=2,LOOKUP(N157,Werfen!$N$4:$N$35,Werfen!$A$4:$A$35),LOOKUP(N157,Werfen!$O$4:$O$35,Werfen!$A$4:$A$35))),IF($D157=1,LOOKUP(N157,Werfen!$J$4:$J$35,Werfen!$A$4:$A$35),IF($D157=2,LOOKUP(N157,Werfen!$K$4:$K$35,Werfen!$A$4:$A$34),LOOKUP(N157,Werfen!$L$4:$L$35,Werfen!$A$4:$A$35)))))</f>
        <v/>
      </c>
      <c r="P157" s="254" t="str">
        <f>IF('Rangliste Rohdaten'!P157="","",'Rangliste Rohdaten'!P157)</f>
        <v/>
      </c>
      <c r="Q157" s="61" t="str">
        <f>IF(P157="","",IF($E157="K",IF($D157=1,LOOKUP(P157,Ausdauer!$E$4:$E$35,Ausdauer!$A$4:$A$35),IF($D157=2,LOOKUP(P157,Ausdauer!$F$4:$F$35,Ausdauer!$A$4:$A$35),LOOKUP(P157,Ausdauer!$G$4:$G$35,Ausdauer!$A$4:$A$35))),IF($D157=1,LOOKUP(P157,Ausdauer!$B$4:$B$35,Ausdauer!$A$4:$A$35),IF($D157=2,LOOKUP(P157,Ausdauer!$C$4:$C$35,Ausdauer!$A$4:$A$34),LOOKUP(P157,Ausdauer!$D$4:$D$35,Ausdauer!$A$4:$A$35)))))</f>
        <v/>
      </c>
      <c r="R157" s="29" t="str">
        <f>IF('Rangliste Rohdaten'!R157="","",'Rangliste Rohdaten'!R157)</f>
        <v/>
      </c>
      <c r="S157" s="61" t="str">
        <f>IF(R157="","",IF($E157="K",IF($D157=1,LOOKUP(R157,Ausdauer!$M$4:$M$35,Ausdauer!$A$4:$A$35),IF($D157=2,LOOKUP(R157,Ausdauer!$N$4:$N$35,Ausdauer!$A$4:$A$35),LOOKUP(R157,Ausdauer!$O$4:$O$35,Ausdauer!$A$4:$A$35))),IF($D157=1,LOOKUP(R157,Ausdauer!$J$4:$J$35,Ausdauer!$A$4:$A$35),IF($D157=2,LOOKUP(R157,Ausdauer!$K$4:$K$35,Ausdauer!$A$4:$A$34),LOOKUP(R157,Ausdauer!$L$4:$L$35,Ausdauer!$A$4:$A$35)))))</f>
        <v/>
      </c>
      <c r="T157" s="29" t="str">
        <f>IF('Rangliste Rohdaten'!T157="","",'Rangliste Rohdaten'!T157)</f>
        <v/>
      </c>
      <c r="U157" s="61" t="str">
        <f>IF(T157="","",IF($E157="K",IF($D157=1,LOOKUP(T157,Ausdauer!$T$4:$T$35,Ausdauer!$P$4:$P$35),IF($D157=2,LOOKUP(T157,Ausdauer!$U$4:$U$35,Ausdauer!$P$4:$P$35),LOOKUP(T157,Ausdauer!$V$4:$V$35,Ausdauer!$P$4:$P$35))),IF($D157=1,LOOKUP(T157,Ausdauer!$Q$4:$Q$35,Ausdauer!$P$4:$P$35),IF($D157=2,LOOKUP(T157,Ausdauer!$R$4:$R$35,Ausdauer!$P$4:$P$34),LOOKUP(T157,Ausdauer!$S$4:$S$35,Ausdauer!$P$4:$P$35)))))</f>
        <v/>
      </c>
      <c r="V157" s="175" t="e">
        <f>SUM(G157,I157,K157,M157,O157,Q157,S157,U157)/COUNT((G157,I157,K157,M157,O157,Q157,S157,U157))</f>
        <v>#DIV/0!</v>
      </c>
      <c r="W157" s="46"/>
      <c r="BE157" s="14"/>
      <c r="BF157" s="16"/>
    </row>
    <row r="158" spans="1:58" ht="14.25" x14ac:dyDescent="0.2">
      <c r="A158" s="241">
        <f>'Rangliste Rohdaten'!B158</f>
        <v>0</v>
      </c>
      <c r="B158" s="27">
        <f>'Rangliste Rohdaten'!C158</f>
        <v>0</v>
      </c>
      <c r="C158" s="27">
        <f>'Rangliste Rohdaten'!D158</f>
        <v>0</v>
      </c>
      <c r="D158" s="64">
        <f t="shared" si="3"/>
        <v>0</v>
      </c>
      <c r="E158" s="28">
        <f>'Rangliste Rohdaten'!E158</f>
        <v>0</v>
      </c>
      <c r="F158" s="29" t="str">
        <f>IF('Rangliste Rohdaten'!F158="","",'Rangliste Rohdaten'!F158)</f>
        <v/>
      </c>
      <c r="G158" s="61" t="str">
        <f>IF(F158="","",IF($E158="K",IF($D158=1,LOOKUP(F158,Sprint!$T$4:$T$35,Sprint!$H$4:$H$35),IF($D158=2,LOOKUP(F158,Sprint!$U$4:$U$35,Sprint!$H$4:$H$35),LOOKUP(F158,Sprint!$V$4:$V$35,Sprint!$H$4:$H$35))),IF($D158=1,LOOKUP(F158,Sprint!$Q$4:$Q$35,Sprint!$H$4:$H$35),IF($D158=2,LOOKUP(F158,Sprint!$R$4:$R$35,Sprint!$H$4:$H$35),LOOKUP(F158,Sprint!$S$4:$S$35,Sprint!$H$4:$H$35)))))</f>
        <v/>
      </c>
      <c r="H158" s="29" t="str">
        <f>IF('Rangliste Rohdaten'!H158="","",'Rangliste Rohdaten'!H158)</f>
        <v/>
      </c>
      <c r="I158" s="61" t="str">
        <f>IF(H158="","",IF($E158="K",IF($D158=1,LOOKUP(H158,Springen!$E$4:$E$35,Springen!$A$4:$A$35),IF($D158=2,LOOKUP(H158,Springen!$F$4:$F$35,Springen!$A$4:$A$35),LOOKUP(H158,Springen!$G$4:$G$35,Springen!$A$4:$A$35))),IF($D158=1,LOOKUP(H158,Springen!$B$4:$B$35,Springen!$A$4:$A$35),IF($D158=2,LOOKUP(H158,Springen!$C$4:$C$35,Springen!$A$4:$A$34),LOOKUP(H158,Springen!$D$4:$D$35,Springen!$A$4:$A$35)))))</f>
        <v/>
      </c>
      <c r="J158" s="29" t="str">
        <f>IF('Rangliste Rohdaten'!J158="","",'Rangliste Rohdaten'!J158)</f>
        <v/>
      </c>
      <c r="K158" s="61" t="str">
        <f>IF(J158="","",IF($E158="K",IF($D158=1,LOOKUP(J158,Springen!$M$4:$M$35,Springen!$A$4:$A$35),IF($D158=2,LOOKUP(J158,Springen!$N$4:$N$35,Springen!$A$4:$A$35),LOOKUP(J158,Springen!$O$4:$O$35,Springen!$A$4:$A$35))),IF($D158=1,LOOKUP(J158,Springen!$J$4:$J$35,Springen!$A$4:$A$35),IF($D158=2,LOOKUP(J158,Springen!$K$4:$K$35,Springen!$A$4:$A$34),LOOKUP(J158,Springen!$L$4:$L$35,Springen!$A$4:$A$35)))))</f>
        <v/>
      </c>
      <c r="L158" s="29" t="str">
        <f>IF('Rangliste Rohdaten'!L158="","",'Rangliste Rohdaten'!L158)</f>
        <v/>
      </c>
      <c r="M158" s="61" t="str">
        <f>IF(L158="","",IF($E158="K",IF($D158=1,LOOKUP(L158,Werfen!$E$4:$E$35,Werfen!$A$4:$A$35),IF($D158=2,LOOKUP(L158,Werfen!$F$4:$F$35,Werfen!$A$4:$A$35),LOOKUP(L158,Werfen!$G$4:$G$35,Werfen!$A$4:$A$35))),IF($D158=1,LOOKUP(L158,Werfen!$B$4:$B$35,Werfen!$A$4:$A$35),IF($D158=2,LOOKUP(L158,Werfen!$C$4:$C$35,Werfen!$A$4:$A$34),LOOKUP(L158,Werfen!$D$4:$D$35,Werfen!$A$4:$A$35)))))</f>
        <v/>
      </c>
      <c r="N158" s="29" t="str">
        <f>IF('Rangliste Rohdaten'!N158="","",'Rangliste Rohdaten'!N158)</f>
        <v/>
      </c>
      <c r="O158" s="61" t="str">
        <f>IF(N158="","",IF($E158="K",IF($D158=1,LOOKUP(N158,Werfen!$M$4:$M$35,Werfen!$A$4:$A$35),IF($D158=2,LOOKUP(N158,Werfen!$N$4:$N$35,Werfen!$A$4:$A$35),LOOKUP(N158,Werfen!$O$4:$O$35,Werfen!$A$4:$A$35))),IF($D158=1,LOOKUP(N158,Werfen!$J$4:$J$35,Werfen!$A$4:$A$35),IF($D158=2,LOOKUP(N158,Werfen!$K$4:$K$35,Werfen!$A$4:$A$34),LOOKUP(N158,Werfen!$L$4:$L$35,Werfen!$A$4:$A$35)))))</f>
        <v/>
      </c>
      <c r="P158" s="254" t="str">
        <f>IF('Rangliste Rohdaten'!P158="","",'Rangliste Rohdaten'!P158)</f>
        <v/>
      </c>
      <c r="Q158" s="61" t="str">
        <f>IF(P158="","",IF($E158="K",IF($D158=1,LOOKUP(P158,Ausdauer!$E$4:$E$35,Ausdauer!$A$4:$A$35),IF($D158=2,LOOKUP(P158,Ausdauer!$F$4:$F$35,Ausdauer!$A$4:$A$35),LOOKUP(P158,Ausdauer!$G$4:$G$35,Ausdauer!$A$4:$A$35))),IF($D158=1,LOOKUP(P158,Ausdauer!$B$4:$B$35,Ausdauer!$A$4:$A$35),IF($D158=2,LOOKUP(P158,Ausdauer!$C$4:$C$35,Ausdauer!$A$4:$A$34),LOOKUP(P158,Ausdauer!$D$4:$D$35,Ausdauer!$A$4:$A$35)))))</f>
        <v/>
      </c>
      <c r="R158" s="29" t="str">
        <f>IF('Rangliste Rohdaten'!R158="","",'Rangliste Rohdaten'!R158)</f>
        <v/>
      </c>
      <c r="S158" s="61" t="str">
        <f>IF(R158="","",IF($E158="K",IF($D158=1,LOOKUP(R158,Ausdauer!$M$4:$M$35,Ausdauer!$A$4:$A$35),IF($D158=2,LOOKUP(R158,Ausdauer!$N$4:$N$35,Ausdauer!$A$4:$A$35),LOOKUP(R158,Ausdauer!$O$4:$O$35,Ausdauer!$A$4:$A$35))),IF($D158=1,LOOKUP(R158,Ausdauer!$J$4:$J$35,Ausdauer!$A$4:$A$35),IF($D158=2,LOOKUP(R158,Ausdauer!$K$4:$K$35,Ausdauer!$A$4:$A$34),LOOKUP(R158,Ausdauer!$L$4:$L$35,Ausdauer!$A$4:$A$35)))))</f>
        <v/>
      </c>
      <c r="T158" s="29" t="str">
        <f>IF('Rangliste Rohdaten'!T158="","",'Rangliste Rohdaten'!T158)</f>
        <v/>
      </c>
      <c r="U158" s="61" t="str">
        <f>IF(T158="","",IF($E158="K",IF($D158=1,LOOKUP(T158,Ausdauer!$T$4:$T$35,Ausdauer!$P$4:$P$35),IF($D158=2,LOOKUP(T158,Ausdauer!$U$4:$U$35,Ausdauer!$P$4:$P$35),LOOKUP(T158,Ausdauer!$V$4:$V$35,Ausdauer!$P$4:$P$35))),IF($D158=1,LOOKUP(T158,Ausdauer!$Q$4:$Q$35,Ausdauer!$P$4:$P$35),IF($D158=2,LOOKUP(T158,Ausdauer!$R$4:$R$35,Ausdauer!$P$4:$P$34),LOOKUP(T158,Ausdauer!$S$4:$S$35,Ausdauer!$P$4:$P$35)))))</f>
        <v/>
      </c>
      <c r="V158" s="175" t="e">
        <f>SUM(G158,I158,K158,M158,O158,Q158,S158,U158)/COUNT((G158,I158,K158,M158,O158,Q158,S158,U158))</f>
        <v>#DIV/0!</v>
      </c>
      <c r="W158" s="46"/>
      <c r="BE158" s="14"/>
      <c r="BF158" s="16"/>
    </row>
    <row r="159" spans="1:58" ht="15" thickBot="1" x14ac:dyDescent="0.25">
      <c r="A159" s="241">
        <f>'Rangliste Rohdaten'!B159</f>
        <v>0</v>
      </c>
      <c r="B159" s="27">
        <f>'Rangliste Rohdaten'!C159</f>
        <v>0</v>
      </c>
      <c r="C159" s="27">
        <f>'Rangliste Rohdaten'!D159</f>
        <v>0</v>
      </c>
      <c r="D159" s="64">
        <f t="shared" si="3"/>
        <v>0</v>
      </c>
      <c r="E159" s="28">
        <f>'Rangliste Rohdaten'!E159</f>
        <v>0</v>
      </c>
      <c r="F159" s="29" t="str">
        <f>IF('Rangliste Rohdaten'!F159="","",'Rangliste Rohdaten'!F159)</f>
        <v/>
      </c>
      <c r="G159" s="61" t="str">
        <f>IF(F159="","",IF($E159="K",IF($D159=1,LOOKUP(F159,Sprint!$T$4:$T$35,Sprint!$H$4:$H$35),IF($D159=2,LOOKUP(F159,Sprint!$U$4:$U$35,Sprint!$H$4:$H$35),LOOKUP(F159,Sprint!$V$4:$V$35,Sprint!$H$4:$H$35))),IF($D159=1,LOOKUP(F159,Sprint!$Q$4:$Q$35,Sprint!$H$4:$H$35),IF($D159=2,LOOKUP(F159,Sprint!$R$4:$R$35,Sprint!$H$4:$H$35),LOOKUP(F159,Sprint!$S$4:$S$35,Sprint!$H$4:$H$35)))))</f>
        <v/>
      </c>
      <c r="H159" s="29" t="str">
        <f>IF('Rangliste Rohdaten'!H159="","",'Rangliste Rohdaten'!H159)</f>
        <v/>
      </c>
      <c r="I159" s="61" t="str">
        <f>IF(H159="","",IF($E159="K",IF($D159=1,LOOKUP(H159,Springen!$E$4:$E$35,Springen!$A$4:$A$35),IF($D159=2,LOOKUP(H159,Springen!$F$4:$F$35,Springen!$A$4:$A$35),LOOKUP(H159,Springen!$G$4:$G$35,Springen!$A$4:$A$35))),IF($D159=1,LOOKUP(H159,Springen!$B$4:$B$35,Springen!$A$4:$A$35),IF($D159=2,LOOKUP(H159,Springen!$C$4:$C$35,Springen!$A$4:$A$34),LOOKUP(H159,Springen!$D$4:$D$35,Springen!$A$4:$A$35)))))</f>
        <v/>
      </c>
      <c r="J159" s="29" t="str">
        <f>IF('Rangliste Rohdaten'!J159="","",'Rangliste Rohdaten'!J159)</f>
        <v/>
      </c>
      <c r="K159" s="61" t="str">
        <f>IF(J159="","",IF($E159="K",IF($D159=1,LOOKUP(J159,Springen!$M$4:$M$35,Springen!$A$4:$A$35),IF($D159=2,LOOKUP(J159,Springen!$N$4:$N$35,Springen!$A$4:$A$35),LOOKUP(J159,Springen!$O$4:$O$35,Springen!$A$4:$A$35))),IF($D159=1,LOOKUP(J159,Springen!$J$4:$J$35,Springen!$A$4:$A$35),IF($D159=2,LOOKUP(J159,Springen!$K$4:$K$35,Springen!$A$4:$A$34),LOOKUP(J159,Springen!$L$4:$L$35,Springen!$A$4:$A$35)))))</f>
        <v/>
      </c>
      <c r="L159" s="29" t="str">
        <f>IF('Rangliste Rohdaten'!L159="","",'Rangliste Rohdaten'!L159)</f>
        <v/>
      </c>
      <c r="M159" s="61" t="str">
        <f>IF(L159="","",IF($E159="K",IF($D159=1,LOOKUP(L159,Werfen!$E$4:$E$35,Werfen!$A$4:$A$35),IF($D159=2,LOOKUP(L159,Werfen!$F$4:$F$35,Werfen!$A$4:$A$35),LOOKUP(L159,Werfen!$G$4:$G$35,Werfen!$A$4:$A$35))),IF($D159=1,LOOKUP(L159,Werfen!$B$4:$B$35,Werfen!$A$4:$A$35),IF($D159=2,LOOKUP(L159,Werfen!$C$4:$C$35,Werfen!$A$4:$A$34),LOOKUP(L159,Werfen!$D$4:$D$35,Werfen!$A$4:$A$35)))))</f>
        <v/>
      </c>
      <c r="N159" s="29" t="str">
        <f>IF('Rangliste Rohdaten'!N159="","",'Rangliste Rohdaten'!N159)</f>
        <v/>
      </c>
      <c r="O159" s="61" t="str">
        <f>IF(N159="","",IF($E159="K",IF($D159=1,LOOKUP(N159,Werfen!$M$4:$M$35,Werfen!$A$4:$A$35),IF($D159=2,LOOKUP(N159,Werfen!$N$4:$N$35,Werfen!$A$4:$A$35),LOOKUP(N159,Werfen!$O$4:$O$35,Werfen!$A$4:$A$35))),IF($D159=1,LOOKUP(N159,Werfen!$J$4:$J$35,Werfen!$A$4:$A$35),IF($D159=2,LOOKUP(N159,Werfen!$K$4:$K$35,Werfen!$A$4:$A$34),LOOKUP(N159,Werfen!$L$4:$L$35,Werfen!$A$4:$A$35)))))</f>
        <v/>
      </c>
      <c r="P159" s="254" t="str">
        <f>IF('Rangliste Rohdaten'!P159="","",'Rangliste Rohdaten'!P159)</f>
        <v/>
      </c>
      <c r="Q159" s="61" t="str">
        <f>IF(P159="","",IF($E159="K",IF($D159=1,LOOKUP(P159,Ausdauer!$E$4:$E$35,Ausdauer!$A$4:$A$35),IF($D159=2,LOOKUP(P159,Ausdauer!$F$4:$F$35,Ausdauer!$A$4:$A$35),LOOKUP(P159,Ausdauer!$G$4:$G$35,Ausdauer!$A$4:$A$35))),IF($D159=1,LOOKUP(P159,Ausdauer!$B$4:$B$35,Ausdauer!$A$4:$A$35),IF($D159=2,LOOKUP(P159,Ausdauer!$C$4:$C$35,Ausdauer!$A$4:$A$34),LOOKUP(P159,Ausdauer!$D$4:$D$35,Ausdauer!$A$4:$A$35)))))</f>
        <v/>
      </c>
      <c r="R159" s="29" t="str">
        <f>IF('Rangliste Rohdaten'!R159="","",'Rangliste Rohdaten'!R159)</f>
        <v/>
      </c>
      <c r="S159" s="61" t="str">
        <f>IF(R159="","",IF($E159="K",IF($D159=1,LOOKUP(R159,Ausdauer!$M$4:$M$35,Ausdauer!$A$4:$A$35),IF($D159=2,LOOKUP(R159,Ausdauer!$N$4:$N$35,Ausdauer!$A$4:$A$35),LOOKUP(R159,Ausdauer!$O$4:$O$35,Ausdauer!$A$4:$A$35))),IF($D159=1,LOOKUP(R159,Ausdauer!$J$4:$J$35,Ausdauer!$A$4:$A$35),IF($D159=2,LOOKUP(R159,Ausdauer!$K$4:$K$35,Ausdauer!$A$4:$A$34),LOOKUP(R159,Ausdauer!$L$4:$L$35,Ausdauer!$A$4:$A$35)))))</f>
        <v/>
      </c>
      <c r="T159" s="260" t="str">
        <f>IF('Rangliste Rohdaten'!T159="","",'Rangliste Rohdaten'!T159)</f>
        <v/>
      </c>
      <c r="U159" s="258" t="str">
        <f>IF(T159="","",IF($E159="K",IF($D159=1,LOOKUP(T159,Ausdauer!$T$4:$T$35,Ausdauer!$P$4:$P$35),IF($D159=2,LOOKUP(T159,Ausdauer!$U$4:$U$35,Ausdauer!$P$4:$P$35),LOOKUP(T159,Ausdauer!$V$4:$V$35,Ausdauer!$P$4:$P$35))),IF($D159=1,LOOKUP(T159,Ausdauer!$Q$4:$Q$35,Ausdauer!$P$4:$P$35),IF($D159=2,LOOKUP(T159,Ausdauer!$R$4:$R$35,Ausdauer!$P$4:$P$34),LOOKUP(T159,Ausdauer!$S$4:$S$35,Ausdauer!$P$4:$P$35)))))</f>
        <v/>
      </c>
      <c r="V159" s="175" t="e">
        <f>SUM(G159,I159,K159,M159,O159,Q159,S159,U159)/COUNT((G159,I159,K159,M159,O159,Q159,S159,U159))</f>
        <v>#DIV/0!</v>
      </c>
      <c r="W159" s="46"/>
      <c r="BE159" s="14"/>
      <c r="BF159" s="16"/>
    </row>
    <row r="160" spans="1:58" ht="15" thickBot="1" x14ac:dyDescent="0.25">
      <c r="B160" s="47"/>
      <c r="C160" s="47"/>
      <c r="D160" s="47"/>
      <c r="E160" s="48" t="s">
        <v>21</v>
      </c>
      <c r="F160" s="50" t="str">
        <f t="shared" ref="F160:S160" si="4">IF(COUNT(F5:F159)=0,"",AVERAGE(F5:F159))</f>
        <v/>
      </c>
      <c r="G160" s="49" t="str">
        <f t="shared" si="4"/>
        <v/>
      </c>
      <c r="H160" s="50" t="str">
        <f t="shared" si="4"/>
        <v/>
      </c>
      <c r="I160" s="49" t="str">
        <f t="shared" si="4"/>
        <v/>
      </c>
      <c r="J160" s="50" t="str">
        <f t="shared" si="4"/>
        <v/>
      </c>
      <c r="K160" s="49" t="str">
        <f t="shared" si="4"/>
        <v/>
      </c>
      <c r="L160" s="50" t="str">
        <f t="shared" si="4"/>
        <v/>
      </c>
      <c r="M160" s="49" t="str">
        <f t="shared" si="4"/>
        <v/>
      </c>
      <c r="N160" s="50" t="str">
        <f t="shared" si="4"/>
        <v/>
      </c>
      <c r="O160" s="49" t="str">
        <f t="shared" si="4"/>
        <v/>
      </c>
      <c r="P160" s="255" t="str">
        <f t="shared" si="4"/>
        <v/>
      </c>
      <c r="Q160" s="49" t="str">
        <f t="shared" si="4"/>
        <v/>
      </c>
      <c r="R160" s="50" t="str">
        <f t="shared" si="4"/>
        <v/>
      </c>
      <c r="S160" s="49" t="str">
        <f t="shared" si="4"/>
        <v/>
      </c>
      <c r="T160" s="50" t="str">
        <f>IF('Rangliste Rohdaten'!T160="","",'Rangliste Rohdaten'!T160)</f>
        <v/>
      </c>
      <c r="U160" s="259" t="str">
        <f>IF(T160="","",IF($E160="K",IF($D160=1,LOOKUP(T160,Ausdauer!$T$4:$T$35,Ausdauer!$P$4:$P$35),IF($D160=2,LOOKUP(T160,Ausdauer!$U$4:$U$35,Ausdauer!$P$4:$P$35),LOOKUP(T160,Ausdauer!$V$4:$V$35,Ausdauer!$P$4:$P$35))),IF($D160=1,LOOKUP(T160,Ausdauer!$Q$4:$Q$35,Ausdauer!$P$4:$P$35),IF($D160=2,LOOKUP(T160,Ausdauer!$R$4:$R$35,Ausdauer!$P$4:$P$34),LOOKUP(T160,Ausdauer!$S$4:$S$35,Ausdauer!$P$4:$P$35)))))</f>
        <v/>
      </c>
      <c r="V160" s="175" t="e">
        <f>SUM(G160,I160,K160,M160,O160,Q160,S160,U160)/COUNT((G160,I160,K160,M160,O160,Q160,S160,U160))</f>
        <v>#DIV/0!</v>
      </c>
      <c r="W160" s="52"/>
      <c r="BE160" s="14"/>
      <c r="BF160" s="16"/>
    </row>
    <row r="161" s="44" customFormat="1" x14ac:dyDescent="0.2"/>
    <row r="162" s="44" customFormat="1" x14ac:dyDescent="0.2"/>
    <row r="163" s="44" customFormat="1" x14ac:dyDescent="0.2"/>
    <row r="164" s="44" customFormat="1" x14ac:dyDescent="0.2"/>
    <row r="165" s="44" customFormat="1" x14ac:dyDescent="0.2"/>
    <row r="166" s="44" customFormat="1" x14ac:dyDescent="0.2"/>
    <row r="167" s="44" customFormat="1" x14ac:dyDescent="0.2"/>
    <row r="168" s="44" customFormat="1" x14ac:dyDescent="0.2"/>
    <row r="169" s="44" customFormat="1" x14ac:dyDescent="0.2"/>
    <row r="170" s="44" customFormat="1" x14ac:dyDescent="0.2"/>
    <row r="171" s="44" customFormat="1" x14ac:dyDescent="0.2"/>
    <row r="172" s="44" customFormat="1" x14ac:dyDescent="0.2"/>
    <row r="173" s="44" customFormat="1" x14ac:dyDescent="0.2"/>
    <row r="174" s="44" customFormat="1" x14ac:dyDescent="0.2"/>
    <row r="175" s="44" customFormat="1" x14ac:dyDescent="0.2"/>
    <row r="176" s="44" customFormat="1" x14ac:dyDescent="0.2"/>
    <row r="177" s="44" customFormat="1" x14ac:dyDescent="0.2"/>
    <row r="178" s="44" customFormat="1" x14ac:dyDescent="0.2"/>
    <row r="179" s="44" customFormat="1" x14ac:dyDescent="0.2"/>
    <row r="180" s="44" customFormat="1" x14ac:dyDescent="0.2"/>
    <row r="181" s="44" customFormat="1" x14ac:dyDescent="0.2"/>
    <row r="182" s="44" customFormat="1" x14ac:dyDescent="0.2"/>
    <row r="183" s="44" customFormat="1" x14ac:dyDescent="0.2"/>
    <row r="184" s="44" customFormat="1" x14ac:dyDescent="0.2"/>
    <row r="185" s="44" customFormat="1" x14ac:dyDescent="0.2"/>
    <row r="186" s="44" customFormat="1" x14ac:dyDescent="0.2"/>
    <row r="187" s="44" customFormat="1" x14ac:dyDescent="0.2"/>
    <row r="188" s="44" customFormat="1" x14ac:dyDescent="0.2"/>
    <row r="189" s="44" customFormat="1" x14ac:dyDescent="0.2"/>
    <row r="190" s="44" customFormat="1" x14ac:dyDescent="0.2"/>
    <row r="191" s="44" customFormat="1" x14ac:dyDescent="0.2"/>
    <row r="192" s="44" customFormat="1" x14ac:dyDescent="0.2"/>
    <row r="193" s="44" customFormat="1" x14ac:dyDescent="0.2"/>
    <row r="194" s="44" customFormat="1" x14ac:dyDescent="0.2"/>
    <row r="195" s="44" customFormat="1" x14ac:dyDescent="0.2"/>
    <row r="196" s="44" customFormat="1" x14ac:dyDescent="0.2"/>
    <row r="197" s="44" customFormat="1" x14ac:dyDescent="0.2"/>
    <row r="198" s="44" customFormat="1" x14ac:dyDescent="0.2"/>
    <row r="199" s="44" customFormat="1" x14ac:dyDescent="0.2"/>
    <row r="200" s="44" customFormat="1" x14ac:dyDescent="0.2"/>
    <row r="201" s="44" customFormat="1" x14ac:dyDescent="0.2"/>
    <row r="202" s="44" customFormat="1" x14ac:dyDescent="0.2"/>
    <row r="203" s="44" customFormat="1" x14ac:dyDescent="0.2"/>
    <row r="204" s="44" customFormat="1" x14ac:dyDescent="0.2"/>
    <row r="205" s="44" customFormat="1" x14ac:dyDescent="0.2"/>
    <row r="206" s="44" customFormat="1" x14ac:dyDescent="0.2"/>
    <row r="207" s="44" customFormat="1" x14ac:dyDescent="0.2"/>
    <row r="208" s="44" customFormat="1" x14ac:dyDescent="0.2"/>
    <row r="209" s="44" customFormat="1" x14ac:dyDescent="0.2"/>
    <row r="210" s="44" customFormat="1" x14ac:dyDescent="0.2"/>
    <row r="211" s="44" customFormat="1" x14ac:dyDescent="0.2"/>
    <row r="212" s="44" customFormat="1" x14ac:dyDescent="0.2"/>
    <row r="213" s="44" customFormat="1" x14ac:dyDescent="0.2"/>
    <row r="214" s="44" customFormat="1" x14ac:dyDescent="0.2"/>
    <row r="215" s="44" customFormat="1" x14ac:dyDescent="0.2"/>
    <row r="216" s="44" customFormat="1" x14ac:dyDescent="0.2"/>
    <row r="217" s="44" customFormat="1" x14ac:dyDescent="0.2"/>
    <row r="218" s="44" customFormat="1" x14ac:dyDescent="0.2"/>
    <row r="219" s="44" customFormat="1" x14ac:dyDescent="0.2"/>
    <row r="220" s="44" customFormat="1" x14ac:dyDescent="0.2"/>
    <row r="221" s="44" customFormat="1" x14ac:dyDescent="0.2"/>
    <row r="222" s="44" customFormat="1" x14ac:dyDescent="0.2"/>
    <row r="223" s="44" customFormat="1" x14ac:dyDescent="0.2"/>
    <row r="224" s="44" customFormat="1" x14ac:dyDescent="0.2"/>
    <row r="225" s="44" customFormat="1" x14ac:dyDescent="0.2"/>
    <row r="226" s="44" customFormat="1" x14ac:dyDescent="0.2"/>
    <row r="227" s="44" customFormat="1" x14ac:dyDescent="0.2"/>
    <row r="228" s="44" customFormat="1" x14ac:dyDescent="0.2"/>
    <row r="229" s="44" customFormat="1" x14ac:dyDescent="0.2"/>
    <row r="230" s="44" customFormat="1" x14ac:dyDescent="0.2"/>
    <row r="231" s="44" customFormat="1" x14ac:dyDescent="0.2"/>
    <row r="232" s="44" customFormat="1" x14ac:dyDescent="0.2"/>
    <row r="233" s="44" customFormat="1" x14ac:dyDescent="0.2"/>
    <row r="234" s="44" customFormat="1" x14ac:dyDescent="0.2"/>
    <row r="235" s="44" customFormat="1" x14ac:dyDescent="0.2"/>
    <row r="236" s="44" customFormat="1" x14ac:dyDescent="0.2"/>
    <row r="237" s="44" customFormat="1" x14ac:dyDescent="0.2"/>
    <row r="238" s="44" customFormat="1" x14ac:dyDescent="0.2"/>
    <row r="239" s="44" customFormat="1" x14ac:dyDescent="0.2"/>
    <row r="240" s="44" customFormat="1" x14ac:dyDescent="0.2"/>
    <row r="241" s="44" customFormat="1" x14ac:dyDescent="0.2"/>
    <row r="242" s="44" customFormat="1" x14ac:dyDescent="0.2"/>
    <row r="243" s="44" customFormat="1" x14ac:dyDescent="0.2"/>
    <row r="244" s="44" customFormat="1" x14ac:dyDescent="0.2"/>
    <row r="245" s="44" customFormat="1" x14ac:dyDescent="0.2"/>
    <row r="246" s="44" customFormat="1" x14ac:dyDescent="0.2"/>
    <row r="247" s="44" customFormat="1" x14ac:dyDescent="0.2"/>
    <row r="248" s="44" customFormat="1" x14ac:dyDescent="0.2"/>
    <row r="249" s="44" customFormat="1" x14ac:dyDescent="0.2"/>
    <row r="250" s="44" customFormat="1" x14ac:dyDescent="0.2"/>
    <row r="251" s="44" customFormat="1" x14ac:dyDescent="0.2"/>
    <row r="252" s="44" customFormat="1" x14ac:dyDescent="0.2"/>
    <row r="253" s="44" customFormat="1" x14ac:dyDescent="0.2"/>
    <row r="254" s="44" customFormat="1" x14ac:dyDescent="0.2"/>
    <row r="255" s="44" customFormat="1" x14ac:dyDescent="0.2"/>
    <row r="256" s="44" customFormat="1" x14ac:dyDescent="0.2"/>
    <row r="257" s="44" customFormat="1" x14ac:dyDescent="0.2"/>
    <row r="258" s="44" customFormat="1" x14ac:dyDescent="0.2"/>
    <row r="259" s="44" customFormat="1" x14ac:dyDescent="0.2"/>
    <row r="260" s="44" customFormat="1" x14ac:dyDescent="0.2"/>
    <row r="261" s="44" customFormat="1" x14ac:dyDescent="0.2"/>
    <row r="262" s="44" customFormat="1" x14ac:dyDescent="0.2"/>
    <row r="263" s="44" customFormat="1" x14ac:dyDescent="0.2"/>
    <row r="264" s="44" customFormat="1" x14ac:dyDescent="0.2"/>
    <row r="265" s="44" customFormat="1" x14ac:dyDescent="0.2"/>
    <row r="266" s="44" customFormat="1" x14ac:dyDescent="0.2"/>
    <row r="267" s="44" customFormat="1" x14ac:dyDescent="0.2"/>
    <row r="268" s="44" customFormat="1" x14ac:dyDescent="0.2"/>
    <row r="269" s="44" customFormat="1" x14ac:dyDescent="0.2"/>
    <row r="270" s="44" customFormat="1" x14ac:dyDescent="0.2"/>
  </sheetData>
  <mergeCells count="19">
    <mergeCell ref="V2:V3"/>
    <mergeCell ref="W2:W3"/>
    <mergeCell ref="F3:G3"/>
    <mergeCell ref="H3:I3"/>
    <mergeCell ref="J3:K3"/>
    <mergeCell ref="L3:M3"/>
    <mergeCell ref="N3:O3"/>
    <mergeCell ref="N2:O2"/>
    <mergeCell ref="P2:Q2"/>
    <mergeCell ref="R2:S2"/>
    <mergeCell ref="P3:Q3"/>
    <mergeCell ref="R3:S3"/>
    <mergeCell ref="F2:G2"/>
    <mergeCell ref="H2:I2"/>
    <mergeCell ref="J2:K2"/>
    <mergeCell ref="T2:U2"/>
    <mergeCell ref="T3:U3"/>
    <mergeCell ref="L2:M2"/>
    <mergeCell ref="A2:E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view="pageLayout" topLeftCell="H2" zoomScaleNormal="100" workbookViewId="0">
      <selection activeCell="O37" sqref="O37"/>
    </sheetView>
  </sheetViews>
  <sheetFormatPr baseColWidth="10" defaultRowHeight="12.75" x14ac:dyDescent="0.2"/>
  <cols>
    <col min="1" max="7" width="8.28515625" hidden="1" customWidth="1"/>
    <col min="8" max="14" width="8.7109375" style="55" customWidth="1"/>
    <col min="15" max="22" width="8.7109375" customWidth="1"/>
  </cols>
  <sheetData>
    <row r="1" spans="1:22" hidden="1" x14ac:dyDescent="0.2"/>
    <row r="2" spans="1:22" ht="13.5" thickBot="1" x14ac:dyDescent="0.25">
      <c r="A2" s="1" t="s">
        <v>7</v>
      </c>
      <c r="B2" s="57"/>
      <c r="C2" s="58"/>
      <c r="D2" s="58"/>
      <c r="E2" s="5"/>
      <c r="F2" s="5"/>
      <c r="G2" s="5"/>
      <c r="H2" s="216" t="s">
        <v>74</v>
      </c>
      <c r="I2" s="217"/>
      <c r="J2" s="56"/>
      <c r="K2" s="56"/>
      <c r="L2" s="218"/>
      <c r="M2" s="218"/>
      <c r="N2" s="218"/>
      <c r="O2" s="6"/>
      <c r="P2" s="216" t="s">
        <v>7</v>
      </c>
      <c r="Q2" s="217"/>
      <c r="R2" s="56"/>
      <c r="S2" s="56"/>
      <c r="T2" s="218"/>
      <c r="U2" s="218"/>
      <c r="V2" s="218"/>
    </row>
    <row r="3" spans="1:22" ht="13.5" thickBot="1" x14ac:dyDescent="0.2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189" t="s">
        <v>0</v>
      </c>
      <c r="I3" s="190" t="s">
        <v>1</v>
      </c>
      <c r="J3" s="191" t="s">
        <v>2</v>
      </c>
      <c r="K3" s="192" t="s">
        <v>3</v>
      </c>
      <c r="L3" s="193" t="s">
        <v>4</v>
      </c>
      <c r="M3" s="194" t="s">
        <v>5</v>
      </c>
      <c r="N3" s="195" t="s">
        <v>6</v>
      </c>
      <c r="P3" s="189" t="s">
        <v>0</v>
      </c>
      <c r="Q3" s="190" t="s">
        <v>1</v>
      </c>
      <c r="R3" s="191" t="s">
        <v>2</v>
      </c>
      <c r="S3" s="192" t="s">
        <v>3</v>
      </c>
      <c r="T3" s="193" t="s">
        <v>4</v>
      </c>
      <c r="U3" s="194" t="s">
        <v>5</v>
      </c>
      <c r="V3" s="195" t="s">
        <v>6</v>
      </c>
    </row>
    <row r="4" spans="1:22" s="226" customFormat="1" x14ac:dyDescent="0.2">
      <c r="A4" s="4">
        <v>6</v>
      </c>
      <c r="B4" s="54" t="e">
        <f>ROUNDDOWN(#REF!,2)</f>
        <v>#REF!</v>
      </c>
      <c r="C4" s="54" t="e">
        <f>ROUNDDOWN(#REF!,2)</f>
        <v>#REF!</v>
      </c>
      <c r="D4" s="54" t="e">
        <f>ROUNDDOWN(#REF!,2)</f>
        <v>#REF!</v>
      </c>
      <c r="E4" s="54" t="e">
        <f>ROUNDDOWN(#REF!,2)</f>
        <v>#REF!</v>
      </c>
      <c r="F4" s="54" t="e">
        <f>ROUNDDOWN(#REF!,2)</f>
        <v>#REF!</v>
      </c>
      <c r="G4" s="54" t="e">
        <f>ROUNDDOWN(#REF!,2)</f>
        <v>#REF!</v>
      </c>
      <c r="H4" s="219">
        <v>6</v>
      </c>
      <c r="I4" s="220">
        <v>0</v>
      </c>
      <c r="J4" s="221">
        <v>0</v>
      </c>
      <c r="K4" s="222">
        <v>0</v>
      </c>
      <c r="L4" s="223">
        <v>0</v>
      </c>
      <c r="M4" s="224">
        <v>0</v>
      </c>
      <c r="N4" s="225">
        <v>0</v>
      </c>
      <c r="P4" s="219">
        <v>6</v>
      </c>
      <c r="Q4" s="220">
        <v>0</v>
      </c>
      <c r="R4" s="221">
        <v>0</v>
      </c>
      <c r="S4" s="222">
        <v>0</v>
      </c>
      <c r="T4" s="223">
        <v>0</v>
      </c>
      <c r="U4" s="224">
        <v>0</v>
      </c>
      <c r="V4" s="225">
        <v>0</v>
      </c>
    </row>
    <row r="5" spans="1:22" x14ac:dyDescent="0.2">
      <c r="A5" s="4">
        <v>5.9</v>
      </c>
      <c r="B5" s="54" t="e">
        <f>ROUNDDOWN(B4-(#REF!-#REF!)/20,2)</f>
        <v>#REF!</v>
      </c>
      <c r="C5" s="54" t="e">
        <f>ROUNDDOWN(C4-(#REF!-#REF!)/20,2)</f>
        <v>#REF!</v>
      </c>
      <c r="D5" s="54" t="e">
        <f>ROUNDDOWN(D4-(#REF!-#REF!)/20,2)</f>
        <v>#REF!</v>
      </c>
      <c r="E5" s="54" t="e">
        <f>ROUNDDOWN(E4-(#REF!-#REF!)/20,2)</f>
        <v>#REF!</v>
      </c>
      <c r="F5" s="54" t="e">
        <f>ROUNDDOWN(F4-(#REF!-#REF!)/20,2)</f>
        <v>#REF!</v>
      </c>
      <c r="G5" s="54" t="e">
        <f>ROUNDDOWN(G4-(#REF!-#REF!)/20,2)</f>
        <v>#REF!</v>
      </c>
      <c r="H5" s="199">
        <v>6</v>
      </c>
      <c r="I5" s="213">
        <v>8.8000000000000007</v>
      </c>
      <c r="J5" s="214">
        <v>8.6999999999999993</v>
      </c>
      <c r="K5" s="215">
        <v>8.6</v>
      </c>
      <c r="L5" s="196">
        <v>8.6</v>
      </c>
      <c r="M5" s="197">
        <v>8.3000000000000007</v>
      </c>
      <c r="N5" s="198">
        <v>8.1</v>
      </c>
      <c r="P5" s="199">
        <v>6</v>
      </c>
      <c r="Q5" s="213">
        <v>11.6</v>
      </c>
      <c r="R5" s="214">
        <v>11.36</v>
      </c>
      <c r="S5" s="215">
        <v>11.27</v>
      </c>
      <c r="T5" s="196">
        <v>10.95</v>
      </c>
      <c r="U5" s="197">
        <v>10.58</v>
      </c>
      <c r="V5" s="198">
        <v>10.31</v>
      </c>
    </row>
    <row r="6" spans="1:22" x14ac:dyDescent="0.2">
      <c r="A6" s="4">
        <v>5.8</v>
      </c>
      <c r="B6" s="54" t="e">
        <f>ROUNDDOWN(B5-(#REF!-#REF!)/20,2)</f>
        <v>#REF!</v>
      </c>
      <c r="C6" s="54" t="e">
        <f>ROUNDDOWN(C5-(#REF!-#REF!)/20,2)</f>
        <v>#REF!</v>
      </c>
      <c r="D6" s="54" t="e">
        <f>ROUNDDOWN(D5-(#REF!-#REF!)/20,2)</f>
        <v>#REF!</v>
      </c>
      <c r="E6" s="54" t="e">
        <f>ROUNDDOWN(E5-(#REF!-#REF!)/20,2)</f>
        <v>#REF!</v>
      </c>
      <c r="F6" s="54" t="e">
        <f>ROUNDDOWN(F5-(#REF!-#REF!)/20,2)</f>
        <v>#REF!</v>
      </c>
      <c r="G6" s="54" t="e">
        <f>ROUNDDOWN(G5-(#REF!-#REF!)/20,2)</f>
        <v>#REF!</v>
      </c>
      <c r="H6" s="199">
        <v>5.9</v>
      </c>
      <c r="I6" s="200">
        <v>8.9</v>
      </c>
      <c r="J6" s="201">
        <v>8.8000000000000007</v>
      </c>
      <c r="K6" s="202">
        <v>8.6999999999999993</v>
      </c>
      <c r="L6" s="203">
        <v>8.68</v>
      </c>
      <c r="M6" s="204">
        <v>8.36</v>
      </c>
      <c r="N6" s="205">
        <v>8.14</v>
      </c>
      <c r="P6" s="199">
        <v>5.9</v>
      </c>
      <c r="Q6" s="200">
        <v>11.75</v>
      </c>
      <c r="R6" s="201">
        <v>11.5</v>
      </c>
      <c r="S6" s="202">
        <v>11.42</v>
      </c>
      <c r="T6" s="203">
        <v>11.11</v>
      </c>
      <c r="U6" s="204">
        <v>10.72</v>
      </c>
      <c r="V6" s="205">
        <v>10.45</v>
      </c>
    </row>
    <row r="7" spans="1:22" x14ac:dyDescent="0.2">
      <c r="A7" s="4">
        <v>5.7</v>
      </c>
      <c r="B7" s="54" t="e">
        <f>ROUNDDOWN(B6-(#REF!-#REF!)/20,2)</f>
        <v>#REF!</v>
      </c>
      <c r="C7" s="54" t="e">
        <f>ROUNDDOWN(C6-(#REF!-#REF!)/20,2)</f>
        <v>#REF!</v>
      </c>
      <c r="D7" s="54" t="e">
        <f>ROUNDDOWN(D6-(#REF!-#REF!)/20,2)</f>
        <v>#REF!</v>
      </c>
      <c r="E7" s="54" t="e">
        <f>ROUNDDOWN(E6-(#REF!-#REF!)/20,2)</f>
        <v>#REF!</v>
      </c>
      <c r="F7" s="54" t="e">
        <f>ROUNDDOWN(F6-(#REF!-#REF!)/20,2)</f>
        <v>#REF!</v>
      </c>
      <c r="G7" s="54" t="e">
        <f>ROUNDDOWN(G6-(#REF!-#REF!)/20,2)</f>
        <v>#REF!</v>
      </c>
      <c r="H7" s="199">
        <v>5.8</v>
      </c>
      <c r="I7" s="213">
        <v>9</v>
      </c>
      <c r="J7" s="214">
        <v>8.9</v>
      </c>
      <c r="K7" s="215">
        <v>8.8000000000000007</v>
      </c>
      <c r="L7" s="196">
        <v>8.76</v>
      </c>
      <c r="M7" s="197">
        <v>8.42</v>
      </c>
      <c r="N7" s="198">
        <v>8.18</v>
      </c>
      <c r="P7" s="199">
        <v>5.8</v>
      </c>
      <c r="Q7" s="200">
        <v>11.89</v>
      </c>
      <c r="R7" s="201">
        <v>11.65</v>
      </c>
      <c r="S7" s="202">
        <v>11.57</v>
      </c>
      <c r="T7" s="203">
        <v>11.26</v>
      </c>
      <c r="U7" s="204">
        <v>10.86</v>
      </c>
      <c r="V7" s="205">
        <v>10.58</v>
      </c>
    </row>
    <row r="8" spans="1:22" x14ac:dyDescent="0.2">
      <c r="A8" s="4">
        <v>5.6</v>
      </c>
      <c r="B8" s="54" t="e">
        <f>ROUNDDOWN(B7-(#REF!-#REF!)/20,2)</f>
        <v>#REF!</v>
      </c>
      <c r="C8" s="54" t="e">
        <f>ROUNDDOWN(C7-(#REF!-#REF!)/20,2)</f>
        <v>#REF!</v>
      </c>
      <c r="D8" s="54" t="e">
        <f>ROUNDDOWN(D7-(#REF!-#REF!)/20,2)</f>
        <v>#REF!</v>
      </c>
      <c r="E8" s="54" t="e">
        <f>ROUNDDOWN(E7-(#REF!-#REF!)/20,2)</f>
        <v>#REF!</v>
      </c>
      <c r="F8" s="54" t="e">
        <f>ROUNDDOWN(F7-(#REF!-#REF!)/20,2)</f>
        <v>#REF!</v>
      </c>
      <c r="G8" s="54" t="e">
        <f>ROUNDDOWN(G7-(#REF!-#REF!)/20,2)</f>
        <v>#REF!</v>
      </c>
      <c r="H8" s="199">
        <v>5.7</v>
      </c>
      <c r="I8" s="200">
        <v>9.1</v>
      </c>
      <c r="J8" s="201">
        <v>9</v>
      </c>
      <c r="K8" s="202">
        <v>8.9</v>
      </c>
      <c r="L8" s="203">
        <v>8.84</v>
      </c>
      <c r="M8" s="204">
        <v>8.48</v>
      </c>
      <c r="N8" s="205">
        <v>8.2200000000000006</v>
      </c>
      <c r="P8" s="199">
        <v>5.7</v>
      </c>
      <c r="Q8" s="200">
        <v>12.04</v>
      </c>
      <c r="R8" s="201">
        <v>11.8</v>
      </c>
      <c r="S8" s="202">
        <v>11.72</v>
      </c>
      <c r="T8" s="203">
        <v>11.41</v>
      </c>
      <c r="U8" s="204">
        <v>10.99</v>
      </c>
      <c r="V8" s="205">
        <v>10.72</v>
      </c>
    </row>
    <row r="9" spans="1:22" x14ac:dyDescent="0.2">
      <c r="A9" s="4">
        <v>5.5</v>
      </c>
      <c r="B9" s="54" t="e">
        <f>ROUNDDOWN(B8-(#REF!-#REF!)/20,2)</f>
        <v>#REF!</v>
      </c>
      <c r="C9" s="54" t="e">
        <f>ROUNDDOWN(C8-(#REF!-#REF!)/20,2)</f>
        <v>#REF!</v>
      </c>
      <c r="D9" s="54" t="e">
        <f>ROUNDDOWN(D8-(#REF!-#REF!)/20,2)</f>
        <v>#REF!</v>
      </c>
      <c r="E9" s="54" t="e">
        <f>ROUNDDOWN(E8-(#REF!-#REF!)/20,2)</f>
        <v>#REF!</v>
      </c>
      <c r="F9" s="54" t="e">
        <f>ROUNDDOWN(F8-(#REF!-#REF!)/20,2)</f>
        <v>#REF!</v>
      </c>
      <c r="G9" s="54" t="e">
        <f>ROUNDDOWN(G8-(#REF!-#REF!)/20,2)</f>
        <v>#REF!</v>
      </c>
      <c r="H9" s="199">
        <v>5.6</v>
      </c>
      <c r="I9" s="213">
        <v>9.1999999999999993</v>
      </c>
      <c r="J9" s="214">
        <v>9.1</v>
      </c>
      <c r="K9" s="215">
        <v>9</v>
      </c>
      <c r="L9" s="196">
        <v>8.92</v>
      </c>
      <c r="M9" s="197">
        <v>8.5399999999999991</v>
      </c>
      <c r="N9" s="198">
        <v>8.26</v>
      </c>
      <c r="P9" s="199">
        <v>5.6</v>
      </c>
      <c r="Q9" s="200">
        <v>12.18</v>
      </c>
      <c r="R9" s="201">
        <v>11.94</v>
      </c>
      <c r="S9" s="202">
        <v>11.88</v>
      </c>
      <c r="T9" s="203">
        <v>11.57</v>
      </c>
      <c r="U9" s="204">
        <v>11.13</v>
      </c>
      <c r="V9" s="205">
        <v>10.85</v>
      </c>
    </row>
    <row r="10" spans="1:22" x14ac:dyDescent="0.2">
      <c r="A10" s="4">
        <v>5.4</v>
      </c>
      <c r="B10" s="54" t="e">
        <f>ROUNDDOWN(B9-(#REF!-#REF!)/20,2)</f>
        <v>#REF!</v>
      </c>
      <c r="C10" s="54" t="e">
        <f>ROUNDDOWN(C9-(#REF!-#REF!)/20,2)</f>
        <v>#REF!</v>
      </c>
      <c r="D10" s="54" t="e">
        <f>ROUNDDOWN(D9-(#REF!-#REF!)/20,2)</f>
        <v>#REF!</v>
      </c>
      <c r="E10" s="54" t="e">
        <f>ROUNDDOWN(E9-(#REF!-#REF!)/20,2)</f>
        <v>#REF!</v>
      </c>
      <c r="F10" s="54" t="e">
        <f>ROUNDDOWN(F9-(#REF!-#REF!)/20,2)</f>
        <v>#REF!</v>
      </c>
      <c r="G10" s="54" t="e">
        <f>ROUNDDOWN(G9-(#REF!-#REF!)/20,2)</f>
        <v>#REF!</v>
      </c>
      <c r="H10" s="199">
        <v>5.5</v>
      </c>
      <c r="I10" s="200">
        <v>9.3000000000000007</v>
      </c>
      <c r="J10" s="201">
        <v>9.2000000000000099</v>
      </c>
      <c r="K10" s="202">
        <v>9.1</v>
      </c>
      <c r="L10" s="203">
        <v>9</v>
      </c>
      <c r="M10" s="204">
        <v>8.5999999999999908</v>
      </c>
      <c r="N10" s="205">
        <v>8.3000000000000007</v>
      </c>
      <c r="P10" s="199">
        <v>5.5</v>
      </c>
      <c r="Q10" s="200">
        <v>12.33</v>
      </c>
      <c r="R10" s="201">
        <v>12.09</v>
      </c>
      <c r="S10" s="202">
        <v>12.03</v>
      </c>
      <c r="T10" s="203">
        <v>11.72</v>
      </c>
      <c r="U10" s="204">
        <v>11.27</v>
      </c>
      <c r="V10" s="205">
        <v>10.98</v>
      </c>
    </row>
    <row r="11" spans="1:22" x14ac:dyDescent="0.2">
      <c r="A11" s="4">
        <v>5.3</v>
      </c>
      <c r="B11" s="54" t="e">
        <f>ROUNDDOWN(B10-(#REF!-#REF!)/20,2)</f>
        <v>#REF!</v>
      </c>
      <c r="C11" s="54" t="e">
        <f>ROUNDDOWN(C10-(#REF!-#REF!)/20,2)</f>
        <v>#REF!</v>
      </c>
      <c r="D11" s="54" t="e">
        <f>ROUNDDOWN(D10-(#REF!-#REF!)/20,2)</f>
        <v>#REF!</v>
      </c>
      <c r="E11" s="54" t="e">
        <f>ROUNDDOWN(E10-(#REF!-#REF!)/20,2)</f>
        <v>#REF!</v>
      </c>
      <c r="F11" s="54" t="e">
        <f>ROUNDDOWN(F10-(#REF!-#REF!)/20,2)</f>
        <v>#REF!</v>
      </c>
      <c r="G11" s="54" t="e">
        <f>ROUNDDOWN(G10-(#REF!-#REF!)/20,2)</f>
        <v>#REF!</v>
      </c>
      <c r="H11" s="199">
        <v>5.4</v>
      </c>
      <c r="I11" s="213">
        <v>9.4</v>
      </c>
      <c r="J11" s="214">
        <v>9.3000000000000096</v>
      </c>
      <c r="K11" s="215">
        <v>9.1999999999999993</v>
      </c>
      <c r="L11" s="196">
        <v>9.08</v>
      </c>
      <c r="M11" s="197">
        <v>8.6599999999999895</v>
      </c>
      <c r="N11" s="198">
        <v>8.3400000000000105</v>
      </c>
      <c r="P11" s="199">
        <v>5.4</v>
      </c>
      <c r="Q11" s="200">
        <v>12.47</v>
      </c>
      <c r="R11" s="201">
        <v>12.24</v>
      </c>
      <c r="S11" s="202">
        <v>12.18</v>
      </c>
      <c r="T11" s="203">
        <v>11.88</v>
      </c>
      <c r="U11" s="204">
        <v>11.41</v>
      </c>
      <c r="V11" s="205">
        <v>11.12</v>
      </c>
    </row>
    <row r="12" spans="1:22" x14ac:dyDescent="0.2">
      <c r="A12" s="4">
        <v>5.2</v>
      </c>
      <c r="B12" s="54" t="e">
        <f>ROUNDDOWN(B11-(#REF!-#REF!)/20,2)</f>
        <v>#REF!</v>
      </c>
      <c r="C12" s="54" t="e">
        <f>ROUNDDOWN(C11-(#REF!-#REF!)/20,2)</f>
        <v>#REF!</v>
      </c>
      <c r="D12" s="54" t="e">
        <f>ROUNDDOWN(D11-(#REF!-#REF!)/20,2)</f>
        <v>#REF!</v>
      </c>
      <c r="E12" s="54" t="e">
        <f>ROUNDDOWN(E11-(#REF!-#REF!)/20,2)</f>
        <v>#REF!</v>
      </c>
      <c r="F12" s="54" t="e">
        <f>ROUNDDOWN(F11-(#REF!-#REF!)/20,2)</f>
        <v>#REF!</v>
      </c>
      <c r="G12" s="54" t="e">
        <f>ROUNDDOWN(G11-(#REF!-#REF!)/20,2)</f>
        <v>#REF!</v>
      </c>
      <c r="H12" s="199">
        <v>5.3</v>
      </c>
      <c r="I12" s="200">
        <v>9.5</v>
      </c>
      <c r="J12" s="201">
        <v>9.4000000000000092</v>
      </c>
      <c r="K12" s="202">
        <v>9.3000000000000007</v>
      </c>
      <c r="L12" s="203">
        <v>9.16</v>
      </c>
      <c r="M12" s="204">
        <v>8.71999999999999</v>
      </c>
      <c r="N12" s="205">
        <v>8.3800000000000097</v>
      </c>
      <c r="P12" s="199">
        <v>5.3</v>
      </c>
      <c r="Q12" s="200">
        <v>12.62</v>
      </c>
      <c r="R12" s="201">
        <v>12.38</v>
      </c>
      <c r="S12" s="202">
        <v>12.33</v>
      </c>
      <c r="T12" s="203">
        <v>12.03</v>
      </c>
      <c r="U12" s="204">
        <v>11.55</v>
      </c>
      <c r="V12" s="205">
        <v>11.25</v>
      </c>
    </row>
    <row r="13" spans="1:22" x14ac:dyDescent="0.2">
      <c r="A13" s="4">
        <v>5.0999999999999996</v>
      </c>
      <c r="B13" s="54" t="e">
        <f>ROUNDDOWN(B12-(#REF!-#REF!)/20,2)</f>
        <v>#REF!</v>
      </c>
      <c r="C13" s="54" t="e">
        <f>ROUNDDOWN(C12-(#REF!-#REF!)/20,2)</f>
        <v>#REF!</v>
      </c>
      <c r="D13" s="54" t="e">
        <f>ROUNDDOWN(D12-(#REF!-#REF!)/20,2)</f>
        <v>#REF!</v>
      </c>
      <c r="E13" s="54" t="e">
        <f>ROUNDDOWN(E12-(#REF!-#REF!)/20,2)</f>
        <v>#REF!</v>
      </c>
      <c r="F13" s="54" t="e">
        <f>ROUNDDOWN(F12-(#REF!-#REF!)/20,2)</f>
        <v>#REF!</v>
      </c>
      <c r="G13" s="54" t="e">
        <f>ROUNDDOWN(G12-(#REF!-#REF!)/20,2)</f>
        <v>#REF!</v>
      </c>
      <c r="H13" s="199">
        <v>5.2</v>
      </c>
      <c r="I13" s="213">
        <v>9.6</v>
      </c>
      <c r="J13" s="214">
        <v>9.5000000000000107</v>
      </c>
      <c r="K13" s="215">
        <v>9.4</v>
      </c>
      <c r="L13" s="196">
        <v>9.24</v>
      </c>
      <c r="M13" s="197">
        <v>8.7799999999999905</v>
      </c>
      <c r="N13" s="198">
        <v>8.4200000000000106</v>
      </c>
      <c r="P13" s="199">
        <v>5.2</v>
      </c>
      <c r="Q13" s="200">
        <v>12.76</v>
      </c>
      <c r="R13" s="201">
        <v>12.53</v>
      </c>
      <c r="S13" s="202">
        <v>12.48</v>
      </c>
      <c r="T13" s="203">
        <v>12.19</v>
      </c>
      <c r="U13" s="204">
        <v>11.68</v>
      </c>
      <c r="V13" s="205">
        <v>11.39</v>
      </c>
    </row>
    <row r="14" spans="1:22" x14ac:dyDescent="0.2">
      <c r="A14" s="4">
        <v>5</v>
      </c>
      <c r="B14" s="54" t="e">
        <f>ROUNDDOWN(B13-(#REF!-#REF!)/20,2)</f>
        <v>#REF!</v>
      </c>
      <c r="C14" s="54" t="e">
        <f>ROUNDDOWN(C13-(#REF!-#REF!)/20,2)</f>
        <v>#REF!</v>
      </c>
      <c r="D14" s="54" t="e">
        <f>ROUNDDOWN(D13-(#REF!-#REF!)/20,2)</f>
        <v>#REF!</v>
      </c>
      <c r="E14" s="54" t="e">
        <f>ROUNDDOWN(E13-(#REF!-#REF!)/20,2)</f>
        <v>#REF!</v>
      </c>
      <c r="F14" s="54" t="e">
        <f>ROUNDDOWN(F13-(#REF!-#REF!)/20,2)</f>
        <v>#REF!</v>
      </c>
      <c r="G14" s="54" t="e">
        <f>ROUNDDOWN(G13-(#REF!-#REF!)/20,2)</f>
        <v>#REF!</v>
      </c>
      <c r="H14" s="199">
        <v>5.0999999999999996</v>
      </c>
      <c r="I14" s="200">
        <v>9.6999999999999993</v>
      </c>
      <c r="J14" s="201">
        <v>9.6000000000000103</v>
      </c>
      <c r="K14" s="202">
        <v>9.5</v>
      </c>
      <c r="L14" s="203">
        <v>9.32</v>
      </c>
      <c r="M14" s="204">
        <v>8.8399999999999892</v>
      </c>
      <c r="N14" s="205">
        <v>8.4600000000000097</v>
      </c>
      <c r="P14" s="199">
        <v>5.0999999999999996</v>
      </c>
      <c r="Q14" s="200">
        <v>12.91</v>
      </c>
      <c r="R14" s="201">
        <v>12.68</v>
      </c>
      <c r="S14" s="202">
        <v>12.63</v>
      </c>
      <c r="T14" s="203">
        <v>12.34</v>
      </c>
      <c r="U14" s="204">
        <v>11.82</v>
      </c>
      <c r="V14" s="205">
        <v>11.52</v>
      </c>
    </row>
    <row r="15" spans="1:22" x14ac:dyDescent="0.2">
      <c r="A15" s="4">
        <v>4.9000000000000004</v>
      </c>
      <c r="B15" s="54" t="e">
        <f>ROUNDDOWN(B14-(#REF!-#REF!)/20,2)</f>
        <v>#REF!</v>
      </c>
      <c r="C15" s="54" t="e">
        <f>ROUNDDOWN(C14-(#REF!-#REF!)/20,2)</f>
        <v>#REF!</v>
      </c>
      <c r="D15" s="54" t="e">
        <f>ROUNDDOWN(D14-(#REF!-#REF!)/20,2)</f>
        <v>#REF!</v>
      </c>
      <c r="E15" s="54" t="e">
        <f>ROUNDDOWN(E14-(#REF!-#REF!)/20,2)</f>
        <v>#REF!</v>
      </c>
      <c r="F15" s="54" t="e">
        <f>ROUNDDOWN(F14-(#REF!-#REF!)/20,2)</f>
        <v>#REF!</v>
      </c>
      <c r="G15" s="54" t="e">
        <f>ROUNDDOWN(G14-(#REF!-#REF!)/20,2)</f>
        <v>#REF!</v>
      </c>
      <c r="H15" s="199">
        <v>5</v>
      </c>
      <c r="I15" s="213">
        <v>9.8000000000000007</v>
      </c>
      <c r="J15" s="214">
        <v>9.7000000000000099</v>
      </c>
      <c r="K15" s="215">
        <v>9.6</v>
      </c>
      <c r="L15" s="196">
        <v>9.4</v>
      </c>
      <c r="M15" s="197">
        <v>8.8999999999999897</v>
      </c>
      <c r="N15" s="198">
        <v>8.5000000000000107</v>
      </c>
      <c r="P15" s="199">
        <v>5</v>
      </c>
      <c r="Q15" s="200">
        <v>13.05</v>
      </c>
      <c r="R15" s="201">
        <v>12.82</v>
      </c>
      <c r="S15" s="202">
        <v>12.78</v>
      </c>
      <c r="T15" s="203">
        <v>12.5</v>
      </c>
      <c r="U15" s="204">
        <v>11.96</v>
      </c>
      <c r="V15" s="205">
        <v>11.66</v>
      </c>
    </row>
    <row r="16" spans="1:22" x14ac:dyDescent="0.2">
      <c r="A16" s="4">
        <v>4.8</v>
      </c>
      <c r="B16" s="54" t="e">
        <f>ROUNDDOWN(B15-(#REF!-#REF!)/20,2)</f>
        <v>#REF!</v>
      </c>
      <c r="C16" s="54" t="e">
        <f>ROUNDDOWN(C15-(#REF!-#REF!)/20,2)</f>
        <v>#REF!</v>
      </c>
      <c r="D16" s="54" t="e">
        <f>ROUNDDOWN(D15-(#REF!-#REF!)/20,2)</f>
        <v>#REF!</v>
      </c>
      <c r="E16" s="54" t="e">
        <f>ROUNDDOWN(E15-(#REF!-#REF!)/20,2)</f>
        <v>#REF!</v>
      </c>
      <c r="F16" s="54" t="e">
        <f>ROUNDDOWN(F15-(#REF!-#REF!)/20,2)</f>
        <v>#REF!</v>
      </c>
      <c r="G16" s="54" t="e">
        <f>ROUNDDOWN(G15-(#REF!-#REF!)/20,2)</f>
        <v>#REF!</v>
      </c>
      <c r="H16" s="199">
        <v>4.9000000000000004</v>
      </c>
      <c r="I16" s="200">
        <v>9.9</v>
      </c>
      <c r="J16" s="201">
        <v>9.8000000000000203</v>
      </c>
      <c r="K16" s="202">
        <v>9.6999999999999993</v>
      </c>
      <c r="L16" s="203">
        <v>9.48</v>
      </c>
      <c r="M16" s="204">
        <v>8.9599999999999902</v>
      </c>
      <c r="N16" s="205">
        <v>8.5400000000000098</v>
      </c>
      <c r="P16" s="199">
        <v>4.9000000000000004</v>
      </c>
      <c r="Q16" s="200">
        <v>13.2</v>
      </c>
      <c r="R16" s="201">
        <v>12.97</v>
      </c>
      <c r="S16" s="202">
        <v>12.93</v>
      </c>
      <c r="T16" s="203">
        <v>12.65</v>
      </c>
      <c r="U16" s="204">
        <v>12.1</v>
      </c>
      <c r="V16" s="205">
        <v>11.79</v>
      </c>
    </row>
    <row r="17" spans="1:22" x14ac:dyDescent="0.2">
      <c r="A17" s="4">
        <v>4.7</v>
      </c>
      <c r="B17" s="54" t="e">
        <f>ROUNDDOWN(B16-(#REF!-#REF!)/20,2)</f>
        <v>#REF!</v>
      </c>
      <c r="C17" s="54" t="e">
        <f>ROUNDDOWN(C16-(#REF!-#REF!)/20,2)</f>
        <v>#REF!</v>
      </c>
      <c r="D17" s="54" t="e">
        <f>ROUNDDOWN(D16-(#REF!-#REF!)/20,2)</f>
        <v>#REF!</v>
      </c>
      <c r="E17" s="54" t="e">
        <f>ROUNDDOWN(E16-(#REF!-#REF!)/20,2)</f>
        <v>#REF!</v>
      </c>
      <c r="F17" s="54" t="e">
        <f>ROUNDDOWN(F16-(#REF!-#REF!)/20,2)</f>
        <v>#REF!</v>
      </c>
      <c r="G17" s="54" t="e">
        <f>ROUNDDOWN(G16-(#REF!-#REF!)/20,2)</f>
        <v>#REF!</v>
      </c>
      <c r="H17" s="199">
        <v>4.8</v>
      </c>
      <c r="I17" s="213">
        <v>10</v>
      </c>
      <c r="J17" s="214">
        <v>9.9000000000000199</v>
      </c>
      <c r="K17" s="215">
        <v>9.8000000000000007</v>
      </c>
      <c r="L17" s="196">
        <v>9.56</v>
      </c>
      <c r="M17" s="197">
        <v>9.0199999999999907</v>
      </c>
      <c r="N17" s="198">
        <v>8.5800000000000107</v>
      </c>
      <c r="P17" s="199">
        <v>4.8</v>
      </c>
      <c r="Q17" s="200">
        <v>13.34</v>
      </c>
      <c r="R17" s="201">
        <v>13.12</v>
      </c>
      <c r="S17" s="202">
        <v>13.08</v>
      </c>
      <c r="T17" s="203">
        <v>12.81</v>
      </c>
      <c r="U17" s="204">
        <v>12.24</v>
      </c>
      <c r="V17" s="205">
        <v>11.92</v>
      </c>
    </row>
    <row r="18" spans="1:22" x14ac:dyDescent="0.2">
      <c r="A18" s="4">
        <v>4.5999999999999996</v>
      </c>
      <c r="B18" s="54" t="e">
        <f>ROUNDDOWN(B17-(#REF!-#REF!)/20,2)</f>
        <v>#REF!</v>
      </c>
      <c r="C18" s="54" t="e">
        <f>ROUNDDOWN(C17-(#REF!-#REF!)/20,2)</f>
        <v>#REF!</v>
      </c>
      <c r="D18" s="54" t="e">
        <f>ROUNDDOWN(D17-(#REF!-#REF!)/20,2)</f>
        <v>#REF!</v>
      </c>
      <c r="E18" s="54" t="e">
        <f>ROUNDDOWN(E17-(#REF!-#REF!)/20,2)</f>
        <v>#REF!</v>
      </c>
      <c r="F18" s="54" t="e">
        <f>ROUNDDOWN(F17-(#REF!-#REF!)/20,2)</f>
        <v>#REF!</v>
      </c>
      <c r="G18" s="54" t="e">
        <f>ROUNDDOWN(G17-(#REF!-#REF!)/20,2)</f>
        <v>#REF!</v>
      </c>
      <c r="H18" s="199">
        <v>4.7</v>
      </c>
      <c r="I18" s="200">
        <v>10.1</v>
      </c>
      <c r="J18" s="201">
        <v>10</v>
      </c>
      <c r="K18" s="202">
        <v>9.9</v>
      </c>
      <c r="L18" s="203">
        <v>9.64</v>
      </c>
      <c r="M18" s="204">
        <v>9.0799999999999805</v>
      </c>
      <c r="N18" s="205">
        <v>8.6200000000000099</v>
      </c>
      <c r="P18" s="199">
        <v>4.7</v>
      </c>
      <c r="Q18" s="200">
        <v>13.49</v>
      </c>
      <c r="R18" s="201">
        <v>13.26</v>
      </c>
      <c r="S18" s="202">
        <v>13.23</v>
      </c>
      <c r="T18" s="203">
        <v>12.96</v>
      </c>
      <c r="U18" s="204">
        <v>12.37</v>
      </c>
      <c r="V18" s="205">
        <v>12.06</v>
      </c>
    </row>
    <row r="19" spans="1:22" x14ac:dyDescent="0.2">
      <c r="A19" s="4">
        <v>4.5000000000000098</v>
      </c>
      <c r="B19" s="54" t="e">
        <f>ROUNDDOWN(B18-(#REF!-#REF!)/20,2)</f>
        <v>#REF!</v>
      </c>
      <c r="C19" s="54" t="e">
        <f>ROUNDDOWN(C18-(#REF!-#REF!)/20,2)</f>
        <v>#REF!</v>
      </c>
      <c r="D19" s="54" t="e">
        <f>ROUNDDOWN(D18-(#REF!-#REF!)/20,2)</f>
        <v>#REF!</v>
      </c>
      <c r="E19" s="54" t="e">
        <f>ROUNDDOWN(E18-(#REF!-#REF!)/20,2)</f>
        <v>#REF!</v>
      </c>
      <c r="F19" s="54" t="e">
        <f>ROUNDDOWN(F18-(#REF!-#REF!)/20,2)</f>
        <v>#REF!</v>
      </c>
      <c r="G19" s="54" t="e">
        <f>ROUNDDOWN(G18-(#REF!-#REF!)/20,2)</f>
        <v>#REF!</v>
      </c>
      <c r="H19" s="199">
        <v>4.5999999999999996</v>
      </c>
      <c r="I19" s="213">
        <v>10.199999999999999</v>
      </c>
      <c r="J19" s="214">
        <v>10.1</v>
      </c>
      <c r="K19" s="215">
        <v>10</v>
      </c>
      <c r="L19" s="196">
        <v>9.7200000000000006</v>
      </c>
      <c r="M19" s="197">
        <v>9.1399999999999793</v>
      </c>
      <c r="N19" s="198">
        <v>8.6600000000000108</v>
      </c>
      <c r="P19" s="199">
        <v>4.5999999999999996</v>
      </c>
      <c r="Q19" s="200">
        <v>13.63</v>
      </c>
      <c r="R19" s="201">
        <v>13.41</v>
      </c>
      <c r="S19" s="202">
        <v>13.38</v>
      </c>
      <c r="T19" s="203">
        <v>13.12</v>
      </c>
      <c r="U19" s="204">
        <v>12.51</v>
      </c>
      <c r="V19" s="205">
        <v>12.19</v>
      </c>
    </row>
    <row r="20" spans="1:22" x14ac:dyDescent="0.2">
      <c r="A20" s="4">
        <v>4.4000000000000101</v>
      </c>
      <c r="B20" s="54" t="e">
        <f>ROUNDDOWN(B19-(#REF!-#REF!)/20,2)</f>
        <v>#REF!</v>
      </c>
      <c r="C20" s="54" t="e">
        <f>ROUNDDOWN(C19-(#REF!-#REF!)/20,2)</f>
        <v>#REF!</v>
      </c>
      <c r="D20" s="54" t="e">
        <f>ROUNDDOWN(D19-(#REF!-#REF!)/20,2)</f>
        <v>#REF!</v>
      </c>
      <c r="E20" s="54" t="e">
        <f>ROUNDDOWN(E19-(#REF!-#REF!)/20,2)</f>
        <v>#REF!</v>
      </c>
      <c r="F20" s="54" t="e">
        <f>ROUNDDOWN(F19-(#REF!-#REF!)/20,2)</f>
        <v>#REF!</v>
      </c>
      <c r="G20" s="54" t="e">
        <f>ROUNDDOWN(G19-(#REF!-#REF!)/20,2)</f>
        <v>#REF!</v>
      </c>
      <c r="H20" s="199">
        <v>4.5000000000000098</v>
      </c>
      <c r="I20" s="200">
        <v>10.3</v>
      </c>
      <c r="J20" s="201">
        <v>10.199999999999999</v>
      </c>
      <c r="K20" s="202">
        <v>10.1</v>
      </c>
      <c r="L20" s="203">
        <v>9.8000000000000007</v>
      </c>
      <c r="M20" s="204">
        <v>9.1999999999999797</v>
      </c>
      <c r="N20" s="205">
        <v>8.7000000000000099</v>
      </c>
      <c r="P20" s="199">
        <v>4.5000000000000098</v>
      </c>
      <c r="Q20" s="200">
        <v>13.78</v>
      </c>
      <c r="R20" s="201">
        <v>13.56</v>
      </c>
      <c r="S20" s="202">
        <v>13.54</v>
      </c>
      <c r="T20" s="203">
        <v>13.27</v>
      </c>
      <c r="U20" s="204">
        <v>12.65</v>
      </c>
      <c r="V20" s="205">
        <v>12.33</v>
      </c>
    </row>
    <row r="21" spans="1:22" x14ac:dyDescent="0.2">
      <c r="A21" s="4">
        <v>4.3000000000000096</v>
      </c>
      <c r="B21" s="54" t="e">
        <f>ROUNDDOWN(B20-(#REF!-#REF!)/20,2)</f>
        <v>#REF!</v>
      </c>
      <c r="C21" s="54" t="e">
        <f>ROUNDDOWN(C20-(#REF!-#REF!)/20,2)</f>
        <v>#REF!</v>
      </c>
      <c r="D21" s="54" t="e">
        <f>ROUNDDOWN(D20-(#REF!-#REF!)/20,2)</f>
        <v>#REF!</v>
      </c>
      <c r="E21" s="54" t="e">
        <f>ROUNDDOWN(E20-(#REF!-#REF!)/20,2)</f>
        <v>#REF!</v>
      </c>
      <c r="F21" s="54" t="e">
        <f>ROUNDDOWN(F20-(#REF!-#REF!)/20,2)</f>
        <v>#REF!</v>
      </c>
      <c r="G21" s="54" t="e">
        <f>ROUNDDOWN(G20-(#REF!-#REF!)/20,2)</f>
        <v>#REF!</v>
      </c>
      <c r="H21" s="199">
        <v>4.4000000000000101</v>
      </c>
      <c r="I21" s="213">
        <v>10.4</v>
      </c>
      <c r="J21" s="214">
        <v>10.3</v>
      </c>
      <c r="K21" s="215">
        <v>10.199999999999999</v>
      </c>
      <c r="L21" s="196">
        <v>9.8800000000000008</v>
      </c>
      <c r="M21" s="197">
        <v>9.2599999999999802</v>
      </c>
      <c r="N21" s="198">
        <v>8.7400000000000109</v>
      </c>
      <c r="P21" s="199">
        <v>4.4000000000000101</v>
      </c>
      <c r="Q21" s="200">
        <v>13.92</v>
      </c>
      <c r="R21" s="201">
        <v>13.7</v>
      </c>
      <c r="S21" s="202">
        <v>13.69</v>
      </c>
      <c r="T21" s="203">
        <v>13.43</v>
      </c>
      <c r="U21" s="204">
        <v>12.79</v>
      </c>
      <c r="V21" s="205">
        <v>12.46</v>
      </c>
    </row>
    <row r="22" spans="1:22" x14ac:dyDescent="0.2">
      <c r="A22" s="4">
        <v>4.2000000000000099</v>
      </c>
      <c r="B22" s="54" t="e">
        <f>ROUNDDOWN(B21-(#REF!-#REF!)/20,2)</f>
        <v>#REF!</v>
      </c>
      <c r="C22" s="54" t="e">
        <f>ROUNDDOWN(C21-(#REF!-#REF!)/20,2)</f>
        <v>#REF!</v>
      </c>
      <c r="D22" s="54" t="e">
        <f>ROUNDDOWN(D21-(#REF!-#REF!)/20,2)</f>
        <v>#REF!</v>
      </c>
      <c r="E22" s="54" t="e">
        <f>ROUNDDOWN(E21-(#REF!-#REF!)/20,2)</f>
        <v>#REF!</v>
      </c>
      <c r="F22" s="54" t="e">
        <f>ROUNDDOWN(F21-(#REF!-#REF!)/20,2)</f>
        <v>#REF!</v>
      </c>
      <c r="G22" s="54" t="e">
        <f>ROUNDDOWN(G21-(#REF!-#REF!)/20,2)</f>
        <v>#REF!</v>
      </c>
      <c r="H22" s="199">
        <v>4.3000000000000096</v>
      </c>
      <c r="I22" s="200">
        <v>10.5</v>
      </c>
      <c r="J22" s="201">
        <v>10.4</v>
      </c>
      <c r="K22" s="202">
        <v>10.3</v>
      </c>
      <c r="L22" s="203">
        <v>9.9600000000000009</v>
      </c>
      <c r="M22" s="204">
        <v>9.3199999999999807</v>
      </c>
      <c r="N22" s="205">
        <v>8.7800000000000207</v>
      </c>
      <c r="P22" s="199">
        <v>4.3000000000000096</v>
      </c>
      <c r="Q22" s="200">
        <v>14.07</v>
      </c>
      <c r="R22" s="201">
        <v>13.85</v>
      </c>
      <c r="S22" s="202">
        <v>13.84</v>
      </c>
      <c r="T22" s="203">
        <v>13.58</v>
      </c>
      <c r="U22" s="204">
        <v>12.93</v>
      </c>
      <c r="V22" s="205">
        <v>12.6</v>
      </c>
    </row>
    <row r="23" spans="1:22" x14ac:dyDescent="0.2">
      <c r="A23" s="4">
        <v>4.1000000000000103</v>
      </c>
      <c r="B23" s="54" t="e">
        <f>ROUNDDOWN(B22-(#REF!-#REF!)/20,2)</f>
        <v>#REF!</v>
      </c>
      <c r="C23" s="54" t="e">
        <f>ROUNDDOWN(C22-(#REF!-#REF!)/20,2)</f>
        <v>#REF!</v>
      </c>
      <c r="D23" s="54" t="e">
        <f>ROUNDDOWN(D22-(#REF!-#REF!)/20,2)</f>
        <v>#REF!</v>
      </c>
      <c r="E23" s="54" t="e">
        <f>ROUNDDOWN(E22-(#REF!-#REF!)/20,2)</f>
        <v>#REF!</v>
      </c>
      <c r="F23" s="54" t="e">
        <f>ROUNDDOWN(F22-(#REF!-#REF!)/20,2)</f>
        <v>#REF!</v>
      </c>
      <c r="G23" s="54" t="e">
        <f>ROUNDDOWN(G22-(#REF!-#REF!)/20,2)</f>
        <v>#REF!</v>
      </c>
      <c r="H23" s="199">
        <v>4.2000000000000099</v>
      </c>
      <c r="I23" s="213">
        <v>10.6</v>
      </c>
      <c r="J23" s="214">
        <v>10.5</v>
      </c>
      <c r="K23" s="215">
        <v>10.4</v>
      </c>
      <c r="L23" s="196">
        <v>10.039999999999999</v>
      </c>
      <c r="M23" s="197">
        <v>9.3799999999999795</v>
      </c>
      <c r="N23" s="198">
        <v>8.8200000000000198</v>
      </c>
      <c r="P23" s="199">
        <v>4.2000000000000099</v>
      </c>
      <c r="Q23" s="200">
        <v>14.21</v>
      </c>
      <c r="R23" s="201">
        <v>14</v>
      </c>
      <c r="S23" s="202">
        <v>13.99</v>
      </c>
      <c r="T23" s="203">
        <v>13.74</v>
      </c>
      <c r="U23" s="204">
        <v>13.07</v>
      </c>
      <c r="V23" s="205">
        <v>12.73</v>
      </c>
    </row>
    <row r="24" spans="1:22" x14ac:dyDescent="0.2">
      <c r="A24" s="4">
        <v>4.0000000000000098</v>
      </c>
      <c r="B24" s="54" t="e">
        <f>ROUNDDOWN(B23-(#REF!-#REF!)/20,2)</f>
        <v>#REF!</v>
      </c>
      <c r="C24" s="54" t="e">
        <f>ROUNDDOWN(C23-(#REF!-#REF!)/20,2)</f>
        <v>#REF!</v>
      </c>
      <c r="D24" s="54" t="e">
        <f>ROUNDDOWN(D23-(#REF!-#REF!)/20,2)</f>
        <v>#REF!</v>
      </c>
      <c r="E24" s="54" t="e">
        <f>ROUNDDOWN(E23-(#REF!-#REF!)/20,2)</f>
        <v>#REF!</v>
      </c>
      <c r="F24" s="54" t="e">
        <f>ROUNDDOWN(F23-(#REF!-#REF!)/20,2)</f>
        <v>#REF!</v>
      </c>
      <c r="G24" s="54" t="e">
        <f>ROUNDDOWN(G23-(#REF!-#REF!)/20,2)</f>
        <v>#REF!</v>
      </c>
      <c r="H24" s="199">
        <v>4.1000000000000103</v>
      </c>
      <c r="I24" s="200">
        <v>10.7</v>
      </c>
      <c r="J24" s="201">
        <v>10.6</v>
      </c>
      <c r="K24" s="202">
        <v>10.5</v>
      </c>
      <c r="L24" s="203">
        <v>10.119999999999999</v>
      </c>
      <c r="M24" s="204">
        <v>9.43999999999998</v>
      </c>
      <c r="N24" s="205">
        <v>8.8600000000000207</v>
      </c>
      <c r="P24" s="199">
        <v>4.1000000000000103</v>
      </c>
      <c r="Q24" s="200">
        <v>14.36</v>
      </c>
      <c r="R24" s="201">
        <v>14.14</v>
      </c>
      <c r="S24" s="202">
        <v>14.14</v>
      </c>
      <c r="T24" s="203">
        <v>13.89</v>
      </c>
      <c r="U24" s="204">
        <v>13.2</v>
      </c>
      <c r="V24" s="205">
        <v>12.86</v>
      </c>
    </row>
    <row r="25" spans="1:22" x14ac:dyDescent="0.2">
      <c r="A25" s="4">
        <v>3.9000000000000101</v>
      </c>
      <c r="B25" s="54" t="e">
        <f>ROUNDDOWN(B24-(#REF!-#REF!)/20,2)</f>
        <v>#REF!</v>
      </c>
      <c r="C25" s="54" t="e">
        <f>ROUNDDOWN(C24-(#REF!-#REF!)/20,2)</f>
        <v>#REF!</v>
      </c>
      <c r="D25" s="54" t="e">
        <f>ROUNDDOWN(D24-(#REF!-#REF!)/20,2)</f>
        <v>#REF!</v>
      </c>
      <c r="E25" s="54" t="e">
        <f>ROUNDDOWN(E24-(#REF!-#REF!)/20,2)</f>
        <v>#REF!</v>
      </c>
      <c r="F25" s="54" t="e">
        <f>ROUNDDOWN(F24-(#REF!-#REF!)/20,2)</f>
        <v>#REF!</v>
      </c>
      <c r="G25" s="54" t="e">
        <f>ROUNDDOWN(G24-(#REF!-#REF!)/20,2)</f>
        <v>#REF!</v>
      </c>
      <c r="H25" s="199">
        <v>4.0000000000000098</v>
      </c>
      <c r="I25" s="213">
        <v>10.8</v>
      </c>
      <c r="J25" s="214">
        <v>10.7</v>
      </c>
      <c r="K25" s="215">
        <v>10.6</v>
      </c>
      <c r="L25" s="196">
        <v>10.199999999999999</v>
      </c>
      <c r="M25" s="197">
        <v>9.4999999999999698</v>
      </c>
      <c r="N25" s="198">
        <v>8.9000000000000199</v>
      </c>
      <c r="P25" s="199">
        <v>4.0000000000000098</v>
      </c>
      <c r="Q25" s="200">
        <v>14.5</v>
      </c>
      <c r="R25" s="201">
        <v>14.29</v>
      </c>
      <c r="S25" s="202">
        <v>14.29</v>
      </c>
      <c r="T25" s="203">
        <v>14.05</v>
      </c>
      <c r="U25" s="204">
        <v>13.34</v>
      </c>
      <c r="V25" s="205">
        <v>13</v>
      </c>
    </row>
    <row r="26" spans="1:22" x14ac:dyDescent="0.2">
      <c r="A26" s="4">
        <v>3.80000000000001</v>
      </c>
      <c r="B26" s="54" t="e">
        <f>ROUNDDOWN(B25-(#REF!-#REF!)/20,2)</f>
        <v>#REF!</v>
      </c>
      <c r="C26" s="54" t="e">
        <f>ROUNDDOWN(C25-(#REF!-#REF!)/20,2)</f>
        <v>#REF!</v>
      </c>
      <c r="D26" s="54" t="e">
        <f>ROUNDDOWN(D25-(#REF!-#REF!)/20,2)</f>
        <v>#REF!</v>
      </c>
      <c r="E26" s="54" t="e">
        <f>ROUNDDOWN(E25-(#REF!-#REF!)/20,2)</f>
        <v>#REF!</v>
      </c>
      <c r="F26" s="54" t="e">
        <f>ROUNDDOWN(F25-(#REF!-#REF!)/20,2)</f>
        <v>#REF!</v>
      </c>
      <c r="G26" s="54" t="e">
        <f>ROUNDDOWN(G25-(#REF!-#REF!)/20,2)</f>
        <v>#REF!</v>
      </c>
      <c r="H26" s="199">
        <v>3.9000000000000101</v>
      </c>
      <c r="I26" s="200">
        <v>10.92</v>
      </c>
      <c r="J26" s="201">
        <v>10.82</v>
      </c>
      <c r="K26" s="202">
        <v>10.72</v>
      </c>
      <c r="L26" s="203">
        <v>10.3</v>
      </c>
      <c r="M26" s="204">
        <v>9.58</v>
      </c>
      <c r="N26" s="205">
        <v>8.9600000000000009</v>
      </c>
      <c r="P26" s="199">
        <v>3.9000000000000101</v>
      </c>
      <c r="Q26" s="200">
        <v>14.65</v>
      </c>
      <c r="R26" s="201">
        <v>14.44</v>
      </c>
      <c r="S26" s="202">
        <v>14.44</v>
      </c>
      <c r="T26" s="203">
        <v>14.2</v>
      </c>
      <c r="U26" s="204">
        <v>13.48</v>
      </c>
      <c r="V26" s="205">
        <v>13.13</v>
      </c>
    </row>
    <row r="27" spans="1:22" x14ac:dyDescent="0.2">
      <c r="A27" s="4">
        <v>3.7000000000000099</v>
      </c>
      <c r="B27" s="54" t="e">
        <f>ROUNDDOWN(B26-(#REF!-#REF!)/20,2)</f>
        <v>#REF!</v>
      </c>
      <c r="C27" s="54" t="e">
        <f>ROUNDDOWN(C26-(#REF!-#REF!)/20,2)</f>
        <v>#REF!</v>
      </c>
      <c r="D27" s="54" t="e">
        <f>ROUNDDOWN(D26-(#REF!-#REF!)/20,2)</f>
        <v>#REF!</v>
      </c>
      <c r="E27" s="54" t="e">
        <f>ROUNDDOWN(E26-(#REF!-#REF!)/20,2)</f>
        <v>#REF!</v>
      </c>
      <c r="F27" s="54" t="e">
        <f>ROUNDDOWN(F26-(#REF!-#REF!)/20,2)</f>
        <v>#REF!</v>
      </c>
      <c r="G27" s="54" t="e">
        <f>ROUNDDOWN(G26-(#REF!-#REF!)/20,2)</f>
        <v>#REF!</v>
      </c>
      <c r="H27" s="199">
        <v>3.80000000000001</v>
      </c>
      <c r="I27" s="213">
        <v>11.04</v>
      </c>
      <c r="J27" s="214">
        <v>10.94</v>
      </c>
      <c r="K27" s="215">
        <v>10.84</v>
      </c>
      <c r="L27" s="196">
        <v>10.4</v>
      </c>
      <c r="M27" s="197">
        <v>9.6600000000000303</v>
      </c>
      <c r="N27" s="198">
        <v>9.01999999999998</v>
      </c>
      <c r="P27" s="199">
        <v>3.80000000000001</v>
      </c>
      <c r="Q27" s="200">
        <v>14.79</v>
      </c>
      <c r="R27" s="201">
        <v>14.58</v>
      </c>
      <c r="S27" s="202">
        <v>14.58</v>
      </c>
      <c r="T27" s="203">
        <v>14.36</v>
      </c>
      <c r="U27" s="204">
        <v>13.62</v>
      </c>
      <c r="V27" s="205">
        <v>13.27</v>
      </c>
    </row>
    <row r="28" spans="1:22" x14ac:dyDescent="0.2">
      <c r="A28" s="4">
        <v>3.6000000000000099</v>
      </c>
      <c r="B28" s="54" t="e">
        <f>ROUNDDOWN(B27-(#REF!-#REF!)/20,2)</f>
        <v>#REF!</v>
      </c>
      <c r="C28" s="54" t="e">
        <f>ROUNDDOWN(C27-(#REF!-#REF!)/20,2)</f>
        <v>#REF!</v>
      </c>
      <c r="D28" s="54" t="e">
        <f>ROUNDDOWN(D27-(#REF!-#REF!)/20,2)</f>
        <v>#REF!</v>
      </c>
      <c r="E28" s="54" t="e">
        <f>ROUNDDOWN(E27-(#REF!-#REF!)/20,2)</f>
        <v>#REF!</v>
      </c>
      <c r="F28" s="54" t="e">
        <f>ROUNDDOWN(F27-(#REF!-#REF!)/20,2)</f>
        <v>#REF!</v>
      </c>
      <c r="G28" s="54" t="e">
        <f>ROUNDDOWN(G27-(#REF!-#REF!)/20,2)</f>
        <v>#REF!</v>
      </c>
      <c r="H28" s="199">
        <v>3.7000000000000099</v>
      </c>
      <c r="I28" s="200">
        <v>11.16</v>
      </c>
      <c r="J28" s="201">
        <v>11.06</v>
      </c>
      <c r="K28" s="202">
        <v>10.96</v>
      </c>
      <c r="L28" s="203">
        <v>10.5</v>
      </c>
      <c r="M28" s="204">
        <v>9.7400000000000606</v>
      </c>
      <c r="N28" s="205">
        <v>9.0799999999999592</v>
      </c>
      <c r="P28" s="199">
        <v>3.7000000000000099</v>
      </c>
      <c r="Q28" s="200">
        <v>14.94</v>
      </c>
      <c r="R28" s="201">
        <v>14.73</v>
      </c>
      <c r="S28" s="202">
        <v>14.73</v>
      </c>
      <c r="T28" s="203">
        <v>14.51</v>
      </c>
      <c r="U28" s="204">
        <v>13.76</v>
      </c>
      <c r="V28" s="205">
        <v>13.4</v>
      </c>
    </row>
    <row r="29" spans="1:22" x14ac:dyDescent="0.2">
      <c r="A29" s="4">
        <v>3.5000000000000102</v>
      </c>
      <c r="B29" s="54" t="e">
        <f>ROUNDDOWN(B28-(#REF!-#REF!)/20,2)</f>
        <v>#REF!</v>
      </c>
      <c r="C29" s="54" t="e">
        <f>ROUNDDOWN(C28-(#REF!-#REF!)/20,2)</f>
        <v>#REF!</v>
      </c>
      <c r="D29" s="54" t="e">
        <f>ROUNDDOWN(D28-(#REF!-#REF!)/20,2)</f>
        <v>#REF!</v>
      </c>
      <c r="E29" s="54" t="e">
        <f>ROUNDDOWN(E28-(#REF!-#REF!)/20,2)</f>
        <v>#REF!</v>
      </c>
      <c r="F29" s="54" t="e">
        <f>ROUNDDOWN(F28-(#REF!-#REF!)/20,2)</f>
        <v>#REF!</v>
      </c>
      <c r="G29" s="54" t="e">
        <f>ROUNDDOWN(G28-(#REF!-#REF!)/20,2)</f>
        <v>#REF!</v>
      </c>
      <c r="H29" s="199">
        <v>3.6000000000000099</v>
      </c>
      <c r="I29" s="213">
        <v>11.28</v>
      </c>
      <c r="J29" s="214">
        <v>11.18</v>
      </c>
      <c r="K29" s="215">
        <v>11.08</v>
      </c>
      <c r="L29" s="196">
        <v>10.6</v>
      </c>
      <c r="M29" s="197">
        <v>9.8200000000000909</v>
      </c>
      <c r="N29" s="198">
        <v>9.1399999999999402</v>
      </c>
      <c r="P29" s="199">
        <v>3.6000000000000099</v>
      </c>
      <c r="Q29" s="200">
        <v>15.08</v>
      </c>
      <c r="R29" s="201">
        <v>14.88</v>
      </c>
      <c r="S29" s="202">
        <v>14.88</v>
      </c>
      <c r="T29" s="203">
        <v>14.67</v>
      </c>
      <c r="U29" s="204">
        <v>13.89</v>
      </c>
      <c r="V29" s="205">
        <v>13.54</v>
      </c>
    </row>
    <row r="30" spans="1:22" x14ac:dyDescent="0.2">
      <c r="A30" s="4">
        <v>3.4000000000000101</v>
      </c>
      <c r="B30" s="54" t="e">
        <f>ROUNDDOWN(B29-(#REF!-#REF!)/20,2)</f>
        <v>#REF!</v>
      </c>
      <c r="C30" s="54" t="e">
        <f>ROUNDDOWN(C29-(#REF!-#REF!)/20,2)</f>
        <v>#REF!</v>
      </c>
      <c r="D30" s="54" t="e">
        <f>ROUNDDOWN(D29-(#REF!-#REF!)/20,2)</f>
        <v>#REF!</v>
      </c>
      <c r="E30" s="54" t="e">
        <f>ROUNDDOWN(E29-(#REF!-#REF!)/20,2)</f>
        <v>#REF!</v>
      </c>
      <c r="F30" s="54" t="e">
        <f>ROUNDDOWN(F29-(#REF!-#REF!)/20,2)</f>
        <v>#REF!</v>
      </c>
      <c r="G30" s="54" t="e">
        <f>ROUNDDOWN(G29-(#REF!-#REF!)/20,2)</f>
        <v>#REF!</v>
      </c>
      <c r="H30" s="199">
        <v>3.5000000000000102</v>
      </c>
      <c r="I30" s="200">
        <v>11.4</v>
      </c>
      <c r="J30" s="201">
        <v>11.3</v>
      </c>
      <c r="K30" s="202">
        <v>11.2</v>
      </c>
      <c r="L30" s="203">
        <v>10.7</v>
      </c>
      <c r="M30" s="204">
        <v>9.9000000000001194</v>
      </c>
      <c r="N30" s="205">
        <v>9.1999999999999194</v>
      </c>
      <c r="P30" s="199">
        <v>3.5000000000000102</v>
      </c>
      <c r="Q30" s="200">
        <v>15.23</v>
      </c>
      <c r="R30" s="201">
        <v>15.02</v>
      </c>
      <c r="S30" s="202">
        <v>15.02</v>
      </c>
      <c r="T30" s="203">
        <v>14.82</v>
      </c>
      <c r="U30" s="204">
        <v>14.03</v>
      </c>
      <c r="V30" s="205">
        <v>13.67</v>
      </c>
    </row>
    <row r="31" spans="1:22" x14ac:dyDescent="0.2">
      <c r="A31" s="4">
        <v>3.30000000000001</v>
      </c>
      <c r="B31" s="54" t="e">
        <f>ROUNDDOWN(B30-(#REF!-#REF!)/20,2)</f>
        <v>#REF!</v>
      </c>
      <c r="C31" s="54" t="e">
        <f>ROUNDDOWN(C30-(#REF!-#REF!)/20,2)</f>
        <v>#REF!</v>
      </c>
      <c r="D31" s="54" t="e">
        <f>ROUNDDOWN(D30-(#REF!-#REF!)/20,2)</f>
        <v>#REF!</v>
      </c>
      <c r="E31" s="54" t="e">
        <f>ROUNDDOWN(E30-(#REF!-#REF!)/20,2)</f>
        <v>#REF!</v>
      </c>
      <c r="F31" s="54" t="e">
        <f>ROUNDDOWN(F30-(#REF!-#REF!)/20,2)</f>
        <v>#REF!</v>
      </c>
      <c r="G31" s="54" t="e">
        <f>ROUNDDOWN(G30-(#REF!-#REF!)/20,2)</f>
        <v>#REF!</v>
      </c>
      <c r="H31" s="199">
        <v>3.4000000000000101</v>
      </c>
      <c r="I31" s="213">
        <v>11.52</v>
      </c>
      <c r="J31" s="214">
        <v>11.42</v>
      </c>
      <c r="K31" s="215">
        <v>11.32</v>
      </c>
      <c r="L31" s="196">
        <v>10.8</v>
      </c>
      <c r="M31" s="197">
        <v>9.9800000000001496</v>
      </c>
      <c r="N31" s="198">
        <v>9.2599999999999092</v>
      </c>
      <c r="P31" s="199">
        <v>3.4000000000000101</v>
      </c>
      <c r="Q31" s="200">
        <v>15.37</v>
      </c>
      <c r="R31" s="201">
        <v>15.17</v>
      </c>
      <c r="S31" s="202">
        <v>15.17</v>
      </c>
      <c r="T31" s="203">
        <v>14.98</v>
      </c>
      <c r="U31" s="204">
        <v>14.17</v>
      </c>
      <c r="V31" s="205">
        <v>13.8</v>
      </c>
    </row>
    <row r="32" spans="1:22" x14ac:dyDescent="0.2">
      <c r="A32" s="4">
        <v>3.2000000000000099</v>
      </c>
      <c r="B32" s="54" t="e">
        <f>ROUNDDOWN(B31-(#REF!-#REF!)/20,2)</f>
        <v>#REF!</v>
      </c>
      <c r="C32" s="54" t="e">
        <f>ROUNDDOWN(C31-(#REF!-#REF!)/20,2)</f>
        <v>#REF!</v>
      </c>
      <c r="D32" s="54" t="e">
        <f>ROUNDDOWN(D31-(#REF!-#REF!)/20,2)</f>
        <v>#REF!</v>
      </c>
      <c r="E32" s="54" t="e">
        <f>ROUNDDOWN(E31-(#REF!-#REF!)/20,2)</f>
        <v>#REF!</v>
      </c>
      <c r="F32" s="54" t="e">
        <f>ROUNDDOWN(F31-(#REF!-#REF!)/20,2)</f>
        <v>#REF!</v>
      </c>
      <c r="G32" s="54" t="e">
        <f>ROUNDDOWN(G31-(#REF!-#REF!)/20,2)</f>
        <v>#REF!</v>
      </c>
      <c r="H32" s="199">
        <v>3.30000000000001</v>
      </c>
      <c r="I32" s="200">
        <v>11.64</v>
      </c>
      <c r="J32" s="201">
        <v>11.54</v>
      </c>
      <c r="K32" s="202">
        <v>11.44</v>
      </c>
      <c r="L32" s="203">
        <v>10.9</v>
      </c>
      <c r="M32" s="204">
        <v>10.060000000000199</v>
      </c>
      <c r="N32" s="205">
        <v>9.3199999999998902</v>
      </c>
      <c r="P32" s="199">
        <v>3.30000000000001</v>
      </c>
      <c r="Q32" s="200">
        <v>15.52</v>
      </c>
      <c r="R32" s="201">
        <v>15.32</v>
      </c>
      <c r="S32" s="202">
        <v>15.32</v>
      </c>
      <c r="T32" s="203">
        <v>15.13</v>
      </c>
      <c r="U32" s="204">
        <v>14.31</v>
      </c>
      <c r="V32" s="205">
        <v>13.94</v>
      </c>
    </row>
    <row r="33" spans="1:22" x14ac:dyDescent="0.2">
      <c r="A33" s="4">
        <v>3.1000000000000099</v>
      </c>
      <c r="B33" s="54" t="e">
        <f>ROUNDDOWN(B32-(#REF!-#REF!)/20,2)</f>
        <v>#REF!</v>
      </c>
      <c r="C33" s="54" t="e">
        <f>ROUNDDOWN(C32-(#REF!-#REF!)/20,2)</f>
        <v>#REF!</v>
      </c>
      <c r="D33" s="54" t="e">
        <f>ROUNDDOWN(D32-(#REF!-#REF!)/20,2)</f>
        <v>#REF!</v>
      </c>
      <c r="E33" s="54" t="e">
        <f>ROUNDDOWN(E32-(#REF!-#REF!)/20,2)</f>
        <v>#REF!</v>
      </c>
      <c r="F33" s="54" t="e">
        <f>ROUNDDOWN(F32-(#REF!-#REF!)/20,2)</f>
        <v>#REF!</v>
      </c>
      <c r="G33" s="54" t="e">
        <f>ROUNDDOWN(G32-(#REF!-#REF!)/20,2)</f>
        <v>#REF!</v>
      </c>
      <c r="H33" s="199">
        <v>3.2000000000000099</v>
      </c>
      <c r="I33" s="213">
        <v>11.76</v>
      </c>
      <c r="J33" s="214">
        <v>11.66</v>
      </c>
      <c r="K33" s="215">
        <v>11.56</v>
      </c>
      <c r="L33" s="196">
        <v>11</v>
      </c>
      <c r="M33" s="197">
        <v>10.1400000000002</v>
      </c>
      <c r="N33" s="198">
        <v>9.3799999999998693</v>
      </c>
      <c r="P33" s="199">
        <v>3.2000000000000099</v>
      </c>
      <c r="Q33" s="200">
        <v>15.66</v>
      </c>
      <c r="R33" s="201">
        <v>15.46</v>
      </c>
      <c r="S33" s="202">
        <v>15.46</v>
      </c>
      <c r="T33" s="203">
        <v>15.29</v>
      </c>
      <c r="U33" s="204">
        <v>14.45</v>
      </c>
      <c r="V33" s="205">
        <v>14.07</v>
      </c>
    </row>
    <row r="34" spans="1:22" x14ac:dyDescent="0.2">
      <c r="A34" s="4">
        <v>3</v>
      </c>
      <c r="B34" s="54" t="e">
        <f>ROUNDDOWN(B33-(#REF!-#REF!)/20,2)</f>
        <v>#REF!</v>
      </c>
      <c r="C34" s="54" t="e">
        <f>ROUNDDOWN(C33-(#REF!-#REF!)/20,2)</f>
        <v>#REF!</v>
      </c>
      <c r="D34" s="54" t="e">
        <f>ROUNDDOWN(D33-(#REF!-#REF!)/20,2)</f>
        <v>#REF!</v>
      </c>
      <c r="E34" s="54" t="e">
        <f>ROUNDDOWN(E33-(#REF!-#REF!)/20,2)</f>
        <v>#REF!</v>
      </c>
      <c r="F34" s="54" t="e">
        <f>ROUNDDOWN(F33-(#REF!-#REF!)/20,2)</f>
        <v>#REF!</v>
      </c>
      <c r="G34" s="54" t="e">
        <f>ROUNDDOWN(G33-(#REF!-#REF!)/20,2)</f>
        <v>#REF!</v>
      </c>
      <c r="H34" s="199">
        <v>3.1000000000000099</v>
      </c>
      <c r="I34" s="200">
        <v>11.88</v>
      </c>
      <c r="J34" s="201">
        <v>11.78</v>
      </c>
      <c r="K34" s="202">
        <v>11.68</v>
      </c>
      <c r="L34" s="203">
        <v>11.1</v>
      </c>
      <c r="M34" s="204">
        <v>10.2200000000002</v>
      </c>
      <c r="N34" s="205">
        <v>9.4399999999998503</v>
      </c>
      <c r="P34" s="199">
        <v>3.1000000000000099</v>
      </c>
      <c r="Q34" s="200">
        <v>15.8</v>
      </c>
      <c r="R34" s="201">
        <v>15.61</v>
      </c>
      <c r="S34" s="202">
        <v>15.61</v>
      </c>
      <c r="T34" s="203">
        <v>15.44</v>
      </c>
      <c r="U34" s="204">
        <v>14.58</v>
      </c>
      <c r="V34" s="205">
        <v>14.21</v>
      </c>
    </row>
    <row r="35" spans="1:22" ht="13.5" thickBot="1" x14ac:dyDescent="0.25">
      <c r="H35" s="206">
        <v>3</v>
      </c>
      <c r="I35" s="213">
        <v>12</v>
      </c>
      <c r="J35" s="214">
        <v>11.9</v>
      </c>
      <c r="K35" s="215">
        <v>11.8</v>
      </c>
      <c r="L35" s="196">
        <v>11.2</v>
      </c>
      <c r="M35" s="197">
        <v>10.300000000000299</v>
      </c>
      <c r="N35" s="198">
        <v>9.4999999999998295</v>
      </c>
      <c r="P35" s="206">
        <v>3</v>
      </c>
      <c r="Q35" s="207">
        <v>15.95</v>
      </c>
      <c r="R35" s="208">
        <v>15.76</v>
      </c>
      <c r="S35" s="209">
        <v>15.76</v>
      </c>
      <c r="T35" s="210">
        <v>15.6</v>
      </c>
      <c r="U35" s="211">
        <v>14.72</v>
      </c>
      <c r="V35" s="212">
        <v>14.34</v>
      </c>
    </row>
  </sheetData>
  <sheetProtection selectLockedCells="1"/>
  <pageMargins left="0.7" right="0.7" top="0.78740157499999996" bottom="0.78740157499999996" header="0.3" footer="0.3"/>
  <pageSetup paperSize="9" orientation="landscape" horizontalDpi="4294967294" r:id="rId1"/>
  <headerFooter>
    <oddHeader>&amp;L&amp;"Arial,Fett"&amp;12&amp;A&amp;RWertetabelle Leichtathletik,  SSP St. Gallen 2017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Layout" topLeftCell="A2" zoomScaleNormal="100" workbookViewId="0">
      <selection activeCell="O29" sqref="O29"/>
    </sheetView>
  </sheetViews>
  <sheetFormatPr baseColWidth="10" defaultRowHeight="12.75" x14ac:dyDescent="0.2"/>
  <cols>
    <col min="1" max="7" width="8.7109375" style="55" customWidth="1"/>
    <col min="8" max="15" width="8.7109375" customWidth="1"/>
  </cols>
  <sheetData>
    <row r="1" spans="1:15" hidden="1" x14ac:dyDescent="0.2"/>
    <row r="2" spans="1:15" ht="13.5" thickBot="1" x14ac:dyDescent="0.25">
      <c r="A2" s="216" t="s">
        <v>75</v>
      </c>
      <c r="B2" s="217"/>
      <c r="C2" s="56"/>
      <c r="D2" s="56"/>
      <c r="E2" s="218"/>
      <c r="F2" s="218"/>
      <c r="G2" s="218"/>
      <c r="H2" s="6"/>
      <c r="I2" s="216" t="s">
        <v>80</v>
      </c>
      <c r="J2" s="217"/>
      <c r="K2" s="56"/>
      <c r="L2" s="56"/>
      <c r="M2" s="218"/>
      <c r="N2" s="218"/>
      <c r="O2" s="218"/>
    </row>
    <row r="3" spans="1:15" ht="13.5" thickBot="1" x14ac:dyDescent="0.25">
      <c r="A3" s="189" t="s">
        <v>0</v>
      </c>
      <c r="B3" s="190" t="s">
        <v>1</v>
      </c>
      <c r="C3" s="191" t="s">
        <v>2</v>
      </c>
      <c r="D3" s="192" t="s">
        <v>3</v>
      </c>
      <c r="E3" s="193" t="s">
        <v>4</v>
      </c>
      <c r="F3" s="194" t="s">
        <v>5</v>
      </c>
      <c r="G3" s="195" t="s">
        <v>6</v>
      </c>
      <c r="I3" s="189" t="s">
        <v>0</v>
      </c>
      <c r="J3" s="190" t="s">
        <v>1</v>
      </c>
      <c r="K3" s="191" t="s">
        <v>2</v>
      </c>
      <c r="L3" s="192" t="s">
        <v>3</v>
      </c>
      <c r="M3" s="193" t="s">
        <v>4</v>
      </c>
      <c r="N3" s="194" t="s">
        <v>5</v>
      </c>
      <c r="O3" s="195" t="s">
        <v>6</v>
      </c>
    </row>
    <row r="4" spans="1:15" x14ac:dyDescent="0.2">
      <c r="A4" s="219">
        <v>3</v>
      </c>
      <c r="B4" s="220">
        <v>0</v>
      </c>
      <c r="C4" s="221">
        <v>0</v>
      </c>
      <c r="D4" s="222">
        <v>0</v>
      </c>
      <c r="E4" s="223">
        <v>0</v>
      </c>
      <c r="F4" s="224">
        <v>0</v>
      </c>
      <c r="G4" s="225">
        <v>0</v>
      </c>
      <c r="H4" s="226"/>
      <c r="I4" s="219">
        <v>3</v>
      </c>
      <c r="J4" s="220">
        <v>0</v>
      </c>
      <c r="K4" s="221">
        <v>0</v>
      </c>
      <c r="L4" s="222">
        <v>0</v>
      </c>
      <c r="M4" s="223">
        <v>0</v>
      </c>
      <c r="N4" s="224">
        <v>0</v>
      </c>
      <c r="O4" s="225">
        <v>0</v>
      </c>
    </row>
    <row r="5" spans="1:15" x14ac:dyDescent="0.2">
      <c r="A5" s="199">
        <v>3</v>
      </c>
      <c r="B5" s="213">
        <v>2.37</v>
      </c>
      <c r="C5" s="214">
        <v>2.61</v>
      </c>
      <c r="D5" s="215">
        <v>2.61</v>
      </c>
      <c r="E5" s="196">
        <v>2.5</v>
      </c>
      <c r="F5" s="197">
        <v>2.61</v>
      </c>
      <c r="G5" s="198">
        <v>2.69</v>
      </c>
      <c r="I5" s="199">
        <v>3</v>
      </c>
      <c r="J5" s="213">
        <v>0.82</v>
      </c>
      <c r="K5" s="214">
        <v>0.9</v>
      </c>
      <c r="L5" s="215">
        <v>0.9</v>
      </c>
      <c r="M5" s="196">
        <v>0.82</v>
      </c>
      <c r="N5" s="197">
        <v>0.9</v>
      </c>
      <c r="O5" s="198">
        <v>0.99</v>
      </c>
    </row>
    <row r="6" spans="1:15" x14ac:dyDescent="0.2">
      <c r="A6" s="199">
        <v>3.1000000000000099</v>
      </c>
      <c r="B6" s="200">
        <v>2.44</v>
      </c>
      <c r="C6" s="201">
        <v>2.68</v>
      </c>
      <c r="D6" s="202">
        <v>2.68</v>
      </c>
      <c r="E6" s="203">
        <v>2.57</v>
      </c>
      <c r="F6" s="204">
        <v>2.68</v>
      </c>
      <c r="G6" s="205">
        <v>2.78</v>
      </c>
      <c r="I6" s="199">
        <v>3.1000000000000099</v>
      </c>
      <c r="J6" s="200">
        <v>0.84</v>
      </c>
      <c r="K6" s="201">
        <v>0.91</v>
      </c>
      <c r="L6" s="202">
        <v>0.91</v>
      </c>
      <c r="M6" s="203">
        <v>0.84</v>
      </c>
      <c r="N6" s="204">
        <v>0.91</v>
      </c>
      <c r="O6" s="205">
        <v>1.01</v>
      </c>
    </row>
    <row r="7" spans="1:15" x14ac:dyDescent="0.2">
      <c r="A7" s="199">
        <v>3.2000000000000099</v>
      </c>
      <c r="B7" s="200">
        <v>2.5</v>
      </c>
      <c r="C7" s="201">
        <v>2.74</v>
      </c>
      <c r="D7" s="202">
        <v>2.74</v>
      </c>
      <c r="E7" s="203">
        <v>2.64</v>
      </c>
      <c r="F7" s="204">
        <v>2.74</v>
      </c>
      <c r="G7" s="205">
        <v>2.86</v>
      </c>
      <c r="I7" s="199">
        <v>3.2000000000000099</v>
      </c>
      <c r="J7" s="200">
        <v>0.85</v>
      </c>
      <c r="K7" s="201">
        <v>0.92</v>
      </c>
      <c r="L7" s="202">
        <v>0.92</v>
      </c>
      <c r="M7" s="203">
        <v>0.85</v>
      </c>
      <c r="N7" s="204">
        <v>0.92</v>
      </c>
      <c r="O7" s="205">
        <v>1.02</v>
      </c>
    </row>
    <row r="8" spans="1:15" x14ac:dyDescent="0.2">
      <c r="A8" s="199">
        <v>3.30000000000001</v>
      </c>
      <c r="B8" s="200">
        <v>2.57</v>
      </c>
      <c r="C8" s="201">
        <v>2.8</v>
      </c>
      <c r="D8" s="202">
        <v>2.8</v>
      </c>
      <c r="E8" s="203">
        <v>2.71</v>
      </c>
      <c r="F8" s="204">
        <v>2.8</v>
      </c>
      <c r="G8" s="205">
        <v>2.94</v>
      </c>
      <c r="I8" s="199">
        <v>3.30000000000001</v>
      </c>
      <c r="J8" s="200">
        <v>0.87</v>
      </c>
      <c r="K8" s="201">
        <v>0.94</v>
      </c>
      <c r="L8" s="202">
        <v>0.94</v>
      </c>
      <c r="M8" s="203">
        <v>0.87</v>
      </c>
      <c r="N8" s="204">
        <v>0.94</v>
      </c>
      <c r="O8" s="205">
        <v>1.04</v>
      </c>
    </row>
    <row r="9" spans="1:15" x14ac:dyDescent="0.2">
      <c r="A9" s="199">
        <v>3.4000000000000101</v>
      </c>
      <c r="B9" s="200">
        <v>2.63</v>
      </c>
      <c r="C9" s="201">
        <v>2.87</v>
      </c>
      <c r="D9" s="202">
        <v>2.87</v>
      </c>
      <c r="E9" s="203">
        <v>2.78</v>
      </c>
      <c r="F9" s="204">
        <v>2.87</v>
      </c>
      <c r="G9" s="205">
        <v>3.02</v>
      </c>
      <c r="I9" s="199">
        <v>3.4000000000000101</v>
      </c>
      <c r="J9" s="200">
        <v>0.88</v>
      </c>
      <c r="K9" s="201">
        <v>0.95</v>
      </c>
      <c r="L9" s="202">
        <v>0.95</v>
      </c>
      <c r="M9" s="203">
        <v>0.88</v>
      </c>
      <c r="N9" s="204">
        <v>0.95</v>
      </c>
      <c r="O9" s="205">
        <v>1.06</v>
      </c>
    </row>
    <row r="10" spans="1:15" x14ac:dyDescent="0.2">
      <c r="A10" s="199">
        <v>3.5000000000000102</v>
      </c>
      <c r="B10" s="200">
        <v>2.7</v>
      </c>
      <c r="C10" s="201">
        <v>2.93</v>
      </c>
      <c r="D10" s="202">
        <v>2.93</v>
      </c>
      <c r="E10" s="203">
        <v>2.86</v>
      </c>
      <c r="F10" s="204">
        <v>2.95</v>
      </c>
      <c r="G10" s="205">
        <v>3.11</v>
      </c>
      <c r="I10" s="199">
        <v>3.5000000000000102</v>
      </c>
      <c r="J10" s="200">
        <v>0.89</v>
      </c>
      <c r="K10" s="201">
        <v>0.97</v>
      </c>
      <c r="L10" s="202">
        <v>0.97</v>
      </c>
      <c r="M10" s="203">
        <v>0.89</v>
      </c>
      <c r="N10" s="204">
        <v>0.97</v>
      </c>
      <c r="O10" s="205">
        <v>1.08</v>
      </c>
    </row>
    <row r="11" spans="1:15" x14ac:dyDescent="0.2">
      <c r="A11" s="199">
        <v>3.6000000000000099</v>
      </c>
      <c r="B11" s="200">
        <v>2.76</v>
      </c>
      <c r="C11" s="201">
        <v>2.99</v>
      </c>
      <c r="D11" s="202">
        <v>2.99</v>
      </c>
      <c r="E11" s="203">
        <v>2.93</v>
      </c>
      <c r="F11" s="204">
        <v>3.03</v>
      </c>
      <c r="G11" s="205">
        <v>3.19</v>
      </c>
      <c r="I11" s="199">
        <v>3.6000000000000099</v>
      </c>
      <c r="J11" s="200">
        <v>0.91</v>
      </c>
      <c r="K11" s="201">
        <v>0.98</v>
      </c>
      <c r="L11" s="202">
        <v>0.98</v>
      </c>
      <c r="M11" s="203">
        <v>0.91</v>
      </c>
      <c r="N11" s="204">
        <v>0.98</v>
      </c>
      <c r="O11" s="205">
        <v>1.0900000000000001</v>
      </c>
    </row>
    <row r="12" spans="1:15" x14ac:dyDescent="0.2">
      <c r="A12" s="199">
        <v>3.7000000000000099</v>
      </c>
      <c r="B12" s="200">
        <v>2.83</v>
      </c>
      <c r="C12" s="201">
        <v>3.06</v>
      </c>
      <c r="D12" s="202">
        <v>3.06</v>
      </c>
      <c r="E12" s="203">
        <v>3</v>
      </c>
      <c r="F12" s="204">
        <v>3.11</v>
      </c>
      <c r="G12" s="205">
        <v>3.27</v>
      </c>
      <c r="I12" s="199">
        <v>3.7000000000000099</v>
      </c>
      <c r="J12" s="200">
        <v>0.92</v>
      </c>
      <c r="K12" s="201">
        <v>0.99</v>
      </c>
      <c r="L12" s="202">
        <v>0.99</v>
      </c>
      <c r="M12" s="203">
        <v>0.92</v>
      </c>
      <c r="N12" s="204">
        <v>1</v>
      </c>
      <c r="O12" s="205">
        <v>1.1100000000000001</v>
      </c>
    </row>
    <row r="13" spans="1:15" x14ac:dyDescent="0.2">
      <c r="A13" s="199">
        <v>3.80000000000001</v>
      </c>
      <c r="B13" s="200">
        <v>2.89</v>
      </c>
      <c r="C13" s="201">
        <v>3.12</v>
      </c>
      <c r="D13" s="202">
        <v>3.12</v>
      </c>
      <c r="E13" s="203">
        <v>3.07</v>
      </c>
      <c r="F13" s="204">
        <v>3.2</v>
      </c>
      <c r="G13" s="205">
        <v>3.35</v>
      </c>
      <c r="I13" s="199">
        <v>3.80000000000001</v>
      </c>
      <c r="J13" s="200">
        <v>0.94</v>
      </c>
      <c r="K13" s="201">
        <v>1.01</v>
      </c>
      <c r="L13" s="202">
        <v>1.01</v>
      </c>
      <c r="M13" s="203">
        <v>0.94</v>
      </c>
      <c r="N13" s="204">
        <v>1.02</v>
      </c>
      <c r="O13" s="205">
        <v>1.1299999999999999</v>
      </c>
    </row>
    <row r="14" spans="1:15" x14ac:dyDescent="0.2">
      <c r="A14" s="199">
        <v>3.9000000000000101</v>
      </c>
      <c r="B14" s="200">
        <v>2.96</v>
      </c>
      <c r="C14" s="201">
        <v>3.18</v>
      </c>
      <c r="D14" s="202">
        <v>3.18</v>
      </c>
      <c r="E14" s="203">
        <v>3.14</v>
      </c>
      <c r="F14" s="204">
        <v>3.28</v>
      </c>
      <c r="G14" s="205">
        <v>3.44</v>
      </c>
      <c r="I14" s="199">
        <v>3.9000000000000101</v>
      </c>
      <c r="J14" s="200">
        <v>0.95</v>
      </c>
      <c r="K14" s="201">
        <v>1.02</v>
      </c>
      <c r="L14" s="202">
        <v>1.02</v>
      </c>
      <c r="M14" s="203">
        <v>0.95</v>
      </c>
      <c r="N14" s="204">
        <v>1.04</v>
      </c>
      <c r="O14" s="205">
        <v>1.1499999999999999</v>
      </c>
    </row>
    <row r="15" spans="1:15" x14ac:dyDescent="0.2">
      <c r="A15" s="199">
        <v>4.0000000000000098</v>
      </c>
      <c r="B15" s="200">
        <v>3.03</v>
      </c>
      <c r="C15" s="201">
        <v>3.25</v>
      </c>
      <c r="D15" s="202">
        <v>3.25</v>
      </c>
      <c r="E15" s="203">
        <v>3.21</v>
      </c>
      <c r="F15" s="204">
        <v>3.36</v>
      </c>
      <c r="G15" s="205">
        <v>3.52</v>
      </c>
      <c r="I15" s="199">
        <v>4.0000000000000098</v>
      </c>
      <c r="J15" s="200">
        <v>0.97</v>
      </c>
      <c r="K15" s="201">
        <v>1.03</v>
      </c>
      <c r="L15" s="202">
        <v>1.03</v>
      </c>
      <c r="M15" s="203">
        <v>0.97</v>
      </c>
      <c r="N15" s="204">
        <v>1.06</v>
      </c>
      <c r="O15" s="205">
        <v>1.1599999999999999</v>
      </c>
    </row>
    <row r="16" spans="1:15" x14ac:dyDescent="0.2">
      <c r="A16" s="199">
        <v>4.1000000000000103</v>
      </c>
      <c r="B16" s="200">
        <v>3.09</v>
      </c>
      <c r="C16" s="201">
        <v>3.31</v>
      </c>
      <c r="D16" s="202">
        <v>3.31</v>
      </c>
      <c r="E16" s="203">
        <v>3.28</v>
      </c>
      <c r="F16" s="204">
        <v>3.44</v>
      </c>
      <c r="G16" s="205">
        <v>3.6</v>
      </c>
      <c r="I16" s="199">
        <v>4.1000000000000103</v>
      </c>
      <c r="J16" s="200">
        <v>0.98</v>
      </c>
      <c r="K16" s="201">
        <v>1.05</v>
      </c>
      <c r="L16" s="202">
        <v>1.05</v>
      </c>
      <c r="M16" s="203">
        <v>0.99</v>
      </c>
      <c r="N16" s="204">
        <v>1.08</v>
      </c>
      <c r="O16" s="205">
        <v>1.18</v>
      </c>
    </row>
    <row r="17" spans="1:15" x14ac:dyDescent="0.2">
      <c r="A17" s="199">
        <v>4.2000000000000099</v>
      </c>
      <c r="B17" s="200">
        <v>3.16</v>
      </c>
      <c r="C17" s="201">
        <v>3.38</v>
      </c>
      <c r="D17" s="202">
        <v>3.38</v>
      </c>
      <c r="E17" s="203">
        <v>3.35</v>
      </c>
      <c r="F17" s="204">
        <v>3.52</v>
      </c>
      <c r="G17" s="205">
        <v>3.68</v>
      </c>
      <c r="I17" s="199">
        <v>4.2000000000000099</v>
      </c>
      <c r="J17" s="200">
        <v>1</v>
      </c>
      <c r="K17" s="201">
        <v>1.06</v>
      </c>
      <c r="L17" s="202">
        <v>1.07</v>
      </c>
      <c r="M17" s="203">
        <v>1.01</v>
      </c>
      <c r="N17" s="204">
        <v>1.1000000000000001</v>
      </c>
      <c r="O17" s="205">
        <v>1.2</v>
      </c>
    </row>
    <row r="18" spans="1:15" x14ac:dyDescent="0.2">
      <c r="A18" s="199">
        <v>4.3000000000000096</v>
      </c>
      <c r="B18" s="200">
        <v>3.22</v>
      </c>
      <c r="C18" s="201">
        <v>3.44</v>
      </c>
      <c r="D18" s="202">
        <v>3.44</v>
      </c>
      <c r="E18" s="203">
        <v>3.42</v>
      </c>
      <c r="F18" s="204">
        <v>3.61</v>
      </c>
      <c r="G18" s="205">
        <v>3.76</v>
      </c>
      <c r="I18" s="199">
        <v>4.3000000000000096</v>
      </c>
      <c r="J18" s="200">
        <v>1.01</v>
      </c>
      <c r="K18" s="201">
        <v>1.07</v>
      </c>
      <c r="L18" s="202">
        <v>1.08</v>
      </c>
      <c r="M18" s="203">
        <v>1.03</v>
      </c>
      <c r="N18" s="204">
        <v>1.1200000000000001</v>
      </c>
      <c r="O18" s="205">
        <v>1.22</v>
      </c>
    </row>
    <row r="19" spans="1:15" x14ac:dyDescent="0.2">
      <c r="A19" s="199">
        <v>4.4000000000000101</v>
      </c>
      <c r="B19" s="200">
        <v>3.29</v>
      </c>
      <c r="C19" s="201">
        <v>3.5</v>
      </c>
      <c r="D19" s="202">
        <v>3.5</v>
      </c>
      <c r="E19" s="203">
        <v>3.5</v>
      </c>
      <c r="F19" s="204">
        <v>3.69</v>
      </c>
      <c r="G19" s="205">
        <v>3.85</v>
      </c>
      <c r="I19" s="199">
        <v>4.4000000000000101</v>
      </c>
      <c r="J19" s="200">
        <v>1.03</v>
      </c>
      <c r="K19" s="201">
        <v>1.0900000000000001</v>
      </c>
      <c r="L19" s="202">
        <v>1.1000000000000001</v>
      </c>
      <c r="M19" s="203">
        <v>1.05</v>
      </c>
      <c r="N19" s="204">
        <v>1.1399999999999999</v>
      </c>
      <c r="O19" s="205">
        <v>1.23</v>
      </c>
    </row>
    <row r="20" spans="1:15" x14ac:dyDescent="0.2">
      <c r="A20" s="199">
        <v>4.5000000000000098</v>
      </c>
      <c r="B20" s="200">
        <v>3.35</v>
      </c>
      <c r="C20" s="201">
        <v>3.57</v>
      </c>
      <c r="D20" s="202">
        <v>3.57</v>
      </c>
      <c r="E20" s="203">
        <v>3.57</v>
      </c>
      <c r="F20" s="204">
        <v>3.77</v>
      </c>
      <c r="G20" s="205">
        <v>3.93</v>
      </c>
      <c r="I20" s="199">
        <v>4.5000000000000098</v>
      </c>
      <c r="J20" s="200">
        <v>1.04</v>
      </c>
      <c r="K20" s="201">
        <v>1.1000000000000001</v>
      </c>
      <c r="L20" s="202">
        <v>1.1200000000000001</v>
      </c>
      <c r="M20" s="203">
        <v>1.07</v>
      </c>
      <c r="N20" s="204">
        <v>1.1599999999999999</v>
      </c>
      <c r="O20" s="205">
        <v>1.25</v>
      </c>
    </row>
    <row r="21" spans="1:15" x14ac:dyDescent="0.2">
      <c r="A21" s="199">
        <v>4.5999999999999996</v>
      </c>
      <c r="B21" s="200">
        <v>3.42</v>
      </c>
      <c r="C21" s="201">
        <v>3.63</v>
      </c>
      <c r="D21" s="202">
        <v>3.63</v>
      </c>
      <c r="E21" s="203">
        <v>3.64</v>
      </c>
      <c r="F21" s="204">
        <v>3.85</v>
      </c>
      <c r="G21" s="205">
        <v>4.01</v>
      </c>
      <c r="I21" s="199">
        <v>4.5999999999999996</v>
      </c>
      <c r="J21" s="200">
        <v>1.06</v>
      </c>
      <c r="K21" s="201">
        <v>1.1200000000000001</v>
      </c>
      <c r="L21" s="202">
        <v>1.1299999999999999</v>
      </c>
      <c r="M21" s="203">
        <v>1.0900000000000001</v>
      </c>
      <c r="N21" s="204">
        <v>1.17</v>
      </c>
      <c r="O21" s="205">
        <v>1.27</v>
      </c>
    </row>
    <row r="22" spans="1:15" x14ac:dyDescent="0.2">
      <c r="A22" s="199">
        <v>4.7</v>
      </c>
      <c r="B22" s="200">
        <v>3.48</v>
      </c>
      <c r="C22" s="201">
        <v>3.69</v>
      </c>
      <c r="D22" s="202">
        <v>3.69</v>
      </c>
      <c r="E22" s="203">
        <v>3.71</v>
      </c>
      <c r="F22" s="204">
        <v>3.93</v>
      </c>
      <c r="G22" s="205">
        <v>4.09</v>
      </c>
      <c r="I22" s="199">
        <v>4.7</v>
      </c>
      <c r="J22" s="200">
        <v>1.07</v>
      </c>
      <c r="K22" s="201">
        <v>1.1299999999999999</v>
      </c>
      <c r="L22" s="202">
        <v>1.1499999999999999</v>
      </c>
      <c r="M22" s="203">
        <v>1.1100000000000001</v>
      </c>
      <c r="N22" s="204">
        <v>1.19</v>
      </c>
      <c r="O22" s="205">
        <v>1.29</v>
      </c>
    </row>
    <row r="23" spans="1:15" x14ac:dyDescent="0.2">
      <c r="A23" s="199">
        <v>4.8</v>
      </c>
      <c r="B23" s="200">
        <v>3.55</v>
      </c>
      <c r="C23" s="201">
        <v>3.76</v>
      </c>
      <c r="D23" s="202">
        <v>3.76</v>
      </c>
      <c r="E23" s="203">
        <v>3.78</v>
      </c>
      <c r="F23" s="204">
        <v>4.0199999999999996</v>
      </c>
      <c r="G23" s="205">
        <v>4.18</v>
      </c>
      <c r="I23" s="199">
        <v>4.8</v>
      </c>
      <c r="J23" s="200">
        <v>1.0900000000000001</v>
      </c>
      <c r="K23" s="201">
        <v>1.1399999999999999</v>
      </c>
      <c r="L23" s="202">
        <v>1.1599999999999999</v>
      </c>
      <c r="M23" s="203">
        <v>1.1299999999999999</v>
      </c>
      <c r="N23" s="204">
        <v>1.21</v>
      </c>
      <c r="O23" s="205">
        <v>1.3</v>
      </c>
    </row>
    <row r="24" spans="1:15" x14ac:dyDescent="0.2">
      <c r="A24" s="199">
        <v>4.9000000000000004</v>
      </c>
      <c r="B24" s="200">
        <v>3.61</v>
      </c>
      <c r="C24" s="201">
        <v>3.82</v>
      </c>
      <c r="D24" s="202">
        <v>3.82</v>
      </c>
      <c r="E24" s="203">
        <v>3.85</v>
      </c>
      <c r="F24" s="204">
        <v>4.0999999999999996</v>
      </c>
      <c r="G24" s="205">
        <v>4.26</v>
      </c>
      <c r="I24" s="199">
        <v>4.9000000000000004</v>
      </c>
      <c r="J24" s="200">
        <v>1.1000000000000001</v>
      </c>
      <c r="K24" s="201">
        <v>1.1599999999999999</v>
      </c>
      <c r="L24" s="202">
        <v>1.18</v>
      </c>
      <c r="M24" s="203">
        <v>1.1399999999999999</v>
      </c>
      <c r="N24" s="204">
        <v>1.23</v>
      </c>
      <c r="O24" s="205">
        <v>1.32</v>
      </c>
    </row>
    <row r="25" spans="1:15" x14ac:dyDescent="0.2">
      <c r="A25" s="199">
        <v>5</v>
      </c>
      <c r="B25" s="200">
        <v>3.68</v>
      </c>
      <c r="C25" s="201">
        <v>3.88</v>
      </c>
      <c r="D25" s="202">
        <v>3.88</v>
      </c>
      <c r="E25" s="203">
        <v>3.92</v>
      </c>
      <c r="F25" s="204">
        <v>4.18</v>
      </c>
      <c r="G25" s="205">
        <v>4.34</v>
      </c>
      <c r="I25" s="199">
        <v>5</v>
      </c>
      <c r="J25" s="200">
        <v>1.1200000000000001</v>
      </c>
      <c r="K25" s="201">
        <v>1.17</v>
      </c>
      <c r="L25" s="202">
        <v>1.2</v>
      </c>
      <c r="M25" s="203">
        <v>1.1599999999999999</v>
      </c>
      <c r="N25" s="204">
        <v>1.25</v>
      </c>
      <c r="O25" s="205">
        <v>1.34</v>
      </c>
    </row>
    <row r="26" spans="1:15" x14ac:dyDescent="0.2">
      <c r="A26" s="199">
        <v>5.0999999999999996</v>
      </c>
      <c r="B26" s="200">
        <v>3.75</v>
      </c>
      <c r="C26" s="201">
        <v>3.95</v>
      </c>
      <c r="D26" s="202">
        <v>3.95</v>
      </c>
      <c r="E26" s="203">
        <v>3.99</v>
      </c>
      <c r="F26" s="204">
        <v>4.26</v>
      </c>
      <c r="G26" s="205">
        <v>4.42</v>
      </c>
      <c r="I26" s="199">
        <v>5.0999999999999996</v>
      </c>
      <c r="J26" s="200">
        <v>1.1299999999999999</v>
      </c>
      <c r="K26" s="201">
        <v>1.18</v>
      </c>
      <c r="L26" s="202">
        <v>1.21</v>
      </c>
      <c r="M26" s="203">
        <v>1.18</v>
      </c>
      <c r="N26" s="204">
        <v>1.27</v>
      </c>
      <c r="O26" s="205">
        <v>1.36</v>
      </c>
    </row>
    <row r="27" spans="1:15" x14ac:dyDescent="0.2">
      <c r="A27" s="199">
        <v>5.2</v>
      </c>
      <c r="B27" s="200">
        <v>3.81</v>
      </c>
      <c r="C27" s="201">
        <v>4.01</v>
      </c>
      <c r="D27" s="202">
        <v>4.0199999999999996</v>
      </c>
      <c r="E27" s="203">
        <v>4.0599999999999996</v>
      </c>
      <c r="F27" s="204">
        <v>4.34</v>
      </c>
      <c r="G27" s="205">
        <v>4.51</v>
      </c>
      <c r="I27" s="199">
        <v>5.2</v>
      </c>
      <c r="J27" s="200">
        <v>1.1499999999999999</v>
      </c>
      <c r="K27" s="201">
        <v>1.2</v>
      </c>
      <c r="L27" s="202">
        <v>1.23</v>
      </c>
      <c r="M27" s="203">
        <v>1.2</v>
      </c>
      <c r="N27" s="204">
        <v>1.29</v>
      </c>
      <c r="O27" s="205">
        <v>1.37</v>
      </c>
    </row>
    <row r="28" spans="1:15" x14ac:dyDescent="0.2">
      <c r="A28" s="199">
        <v>5.3</v>
      </c>
      <c r="B28" s="200">
        <v>3.88</v>
      </c>
      <c r="C28" s="201">
        <v>4.07</v>
      </c>
      <c r="D28" s="202">
        <v>4.08</v>
      </c>
      <c r="E28" s="203">
        <v>4.1399999999999997</v>
      </c>
      <c r="F28" s="204">
        <v>4.43</v>
      </c>
      <c r="G28" s="205">
        <v>4.59</v>
      </c>
      <c r="I28" s="199">
        <v>5.3</v>
      </c>
      <c r="J28" s="200">
        <v>1.1599999999999999</v>
      </c>
      <c r="K28" s="201">
        <v>1.21</v>
      </c>
      <c r="L28" s="202">
        <v>1.25</v>
      </c>
      <c r="M28" s="203">
        <v>1.22</v>
      </c>
      <c r="N28" s="204">
        <v>1.31</v>
      </c>
      <c r="O28" s="205">
        <v>1.39</v>
      </c>
    </row>
    <row r="29" spans="1:15" x14ac:dyDescent="0.2">
      <c r="A29" s="199">
        <v>5.4</v>
      </c>
      <c r="B29" s="200">
        <v>3.94</v>
      </c>
      <c r="C29" s="201">
        <v>4.1399999999999997</v>
      </c>
      <c r="D29" s="202">
        <v>4.1500000000000004</v>
      </c>
      <c r="E29" s="203">
        <v>4.21</v>
      </c>
      <c r="F29" s="204">
        <v>4.51</v>
      </c>
      <c r="G29" s="205">
        <v>4.67</v>
      </c>
      <c r="I29" s="199">
        <v>5.4</v>
      </c>
      <c r="J29" s="200">
        <v>1.18</v>
      </c>
      <c r="K29" s="201">
        <v>1.22</v>
      </c>
      <c r="L29" s="202">
        <v>1.26</v>
      </c>
      <c r="M29" s="203">
        <v>1.24</v>
      </c>
      <c r="N29" s="204">
        <v>1.33</v>
      </c>
      <c r="O29" s="205">
        <v>1.41</v>
      </c>
    </row>
    <row r="30" spans="1:15" x14ac:dyDescent="0.2">
      <c r="A30" s="199">
        <v>5.5</v>
      </c>
      <c r="B30" s="200">
        <v>4.01</v>
      </c>
      <c r="C30" s="201">
        <v>4.2</v>
      </c>
      <c r="D30" s="202">
        <v>4.21</v>
      </c>
      <c r="E30" s="203">
        <v>4.28</v>
      </c>
      <c r="F30" s="204">
        <v>4.59</v>
      </c>
      <c r="G30" s="205">
        <v>4.75</v>
      </c>
      <c r="I30" s="199">
        <v>5.5</v>
      </c>
      <c r="J30" s="200">
        <v>1.19</v>
      </c>
      <c r="K30" s="201">
        <v>1.24</v>
      </c>
      <c r="L30" s="202">
        <v>1.28</v>
      </c>
      <c r="M30" s="203">
        <v>1.26</v>
      </c>
      <c r="N30" s="204">
        <v>1.35</v>
      </c>
      <c r="O30" s="205">
        <v>1.43</v>
      </c>
    </row>
    <row r="31" spans="1:15" x14ac:dyDescent="0.2">
      <c r="A31" s="199">
        <v>5.6</v>
      </c>
      <c r="B31" s="200">
        <v>4.07</v>
      </c>
      <c r="C31" s="201">
        <v>4.26</v>
      </c>
      <c r="D31" s="202">
        <v>4.2699999999999996</v>
      </c>
      <c r="E31" s="203">
        <v>4.3499999999999996</v>
      </c>
      <c r="F31" s="204">
        <v>4.67</v>
      </c>
      <c r="G31" s="205">
        <v>4.84</v>
      </c>
      <c r="I31" s="199">
        <v>5.6</v>
      </c>
      <c r="J31" s="200">
        <v>1.21</v>
      </c>
      <c r="K31" s="201">
        <v>1.25</v>
      </c>
      <c r="L31" s="202">
        <v>1.3</v>
      </c>
      <c r="M31" s="203">
        <v>1.28</v>
      </c>
      <c r="N31" s="204">
        <v>1.36</v>
      </c>
      <c r="O31" s="205">
        <v>1.44</v>
      </c>
    </row>
    <row r="32" spans="1:15" x14ac:dyDescent="0.2">
      <c r="A32" s="199">
        <v>5.7</v>
      </c>
      <c r="B32" s="200">
        <v>4.1399999999999997</v>
      </c>
      <c r="C32" s="201">
        <v>4.33</v>
      </c>
      <c r="D32" s="202">
        <v>4.34</v>
      </c>
      <c r="E32" s="203">
        <v>4.42</v>
      </c>
      <c r="F32" s="204">
        <v>4.76</v>
      </c>
      <c r="G32" s="205">
        <v>4.92</v>
      </c>
      <c r="I32" s="199">
        <v>5.7</v>
      </c>
      <c r="J32" s="200">
        <v>1.22</v>
      </c>
      <c r="K32" s="201">
        <v>1.27</v>
      </c>
      <c r="L32" s="202">
        <v>1.31</v>
      </c>
      <c r="M32" s="203">
        <v>1.3</v>
      </c>
      <c r="N32" s="204">
        <v>1.38</v>
      </c>
      <c r="O32" s="205">
        <v>1.46</v>
      </c>
    </row>
    <row r="33" spans="1:15" x14ac:dyDescent="0.2">
      <c r="A33" s="199">
        <v>5.8</v>
      </c>
      <c r="B33" s="200">
        <v>4.2</v>
      </c>
      <c r="C33" s="201">
        <v>4.3899999999999997</v>
      </c>
      <c r="D33" s="202">
        <v>4.4000000000000004</v>
      </c>
      <c r="E33" s="203">
        <v>4.49</v>
      </c>
      <c r="F33" s="204">
        <v>4.84</v>
      </c>
      <c r="G33" s="205">
        <v>5</v>
      </c>
      <c r="I33" s="199">
        <v>5.8</v>
      </c>
      <c r="J33" s="200">
        <v>1.24</v>
      </c>
      <c r="K33" s="201">
        <v>1.28</v>
      </c>
      <c r="L33" s="202">
        <v>1.33</v>
      </c>
      <c r="M33" s="203">
        <v>1.32</v>
      </c>
      <c r="N33" s="204">
        <v>1.4</v>
      </c>
      <c r="O33" s="205">
        <v>1.48</v>
      </c>
    </row>
    <row r="34" spans="1:15" x14ac:dyDescent="0.2">
      <c r="A34" s="199">
        <v>5.9</v>
      </c>
      <c r="B34" s="200">
        <v>4.2699999999999996</v>
      </c>
      <c r="C34" s="201">
        <v>4.45</v>
      </c>
      <c r="D34" s="202">
        <v>4.46</v>
      </c>
      <c r="E34" s="203">
        <v>4.5599999999999996</v>
      </c>
      <c r="F34" s="204">
        <v>4.92</v>
      </c>
      <c r="G34" s="205">
        <v>5.08</v>
      </c>
      <c r="I34" s="199">
        <v>5.9</v>
      </c>
      <c r="J34" s="200">
        <v>1.25</v>
      </c>
      <c r="K34" s="201">
        <v>1.29</v>
      </c>
      <c r="L34" s="202">
        <v>1.34</v>
      </c>
      <c r="M34" s="203">
        <v>1.34</v>
      </c>
      <c r="N34" s="204">
        <v>1.42</v>
      </c>
      <c r="O34" s="205">
        <v>1.5</v>
      </c>
    </row>
    <row r="35" spans="1:15" ht="13.5" thickBot="1" x14ac:dyDescent="0.25">
      <c r="A35" s="206">
        <v>6</v>
      </c>
      <c r="B35" s="207">
        <v>4.33</v>
      </c>
      <c r="C35" s="208">
        <v>4.5199999999999996</v>
      </c>
      <c r="D35" s="209">
        <v>4.53</v>
      </c>
      <c r="E35" s="210">
        <v>4.63</v>
      </c>
      <c r="F35" s="211">
        <v>5</v>
      </c>
      <c r="G35" s="212">
        <v>5.17</v>
      </c>
      <c r="I35" s="206">
        <v>6</v>
      </c>
      <c r="J35" s="207">
        <v>1.27</v>
      </c>
      <c r="K35" s="208">
        <v>1.31</v>
      </c>
      <c r="L35" s="209">
        <v>1.36</v>
      </c>
      <c r="M35" s="210">
        <v>1.36</v>
      </c>
      <c r="N35" s="211">
        <v>1.44</v>
      </c>
      <c r="O35" s="212">
        <v>1.52</v>
      </c>
    </row>
  </sheetData>
  <pageMargins left="0.7" right="0.7" top="0.78740157499999996" bottom="0.78740157499999996" header="0.3" footer="0.3"/>
  <pageSetup paperSize="9" orientation="landscape" horizontalDpi="4294967294" r:id="rId1"/>
  <headerFooter>
    <oddHeader>&amp;L&amp;"Arial,Fett"&amp;12&amp;A
&amp;RWertetabelle Leichtathletik,  SSP St. Gallen 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Layout" topLeftCell="A2" zoomScaleNormal="100" workbookViewId="0">
      <selection activeCell="F38" sqref="F38"/>
    </sheetView>
  </sheetViews>
  <sheetFormatPr baseColWidth="10" defaultRowHeight="12.75" x14ac:dyDescent="0.2"/>
  <cols>
    <col min="1" max="7" width="8.7109375" style="55" customWidth="1"/>
    <col min="8" max="15" width="8.7109375" customWidth="1"/>
  </cols>
  <sheetData>
    <row r="1" spans="1:15" hidden="1" x14ac:dyDescent="0.2"/>
    <row r="2" spans="1:15" ht="13.5" thickBot="1" x14ac:dyDescent="0.25">
      <c r="A2" s="216" t="s">
        <v>76</v>
      </c>
      <c r="B2" s="217"/>
      <c r="C2" s="56"/>
      <c r="D2" s="56"/>
      <c r="E2" s="218"/>
      <c r="F2" s="218"/>
      <c r="G2" s="218"/>
      <c r="H2" s="6"/>
      <c r="I2" s="216" t="s">
        <v>77</v>
      </c>
      <c r="J2" s="217"/>
      <c r="K2" s="56"/>
      <c r="L2" s="56"/>
      <c r="M2" s="218"/>
      <c r="N2" s="218"/>
      <c r="O2" s="218"/>
    </row>
    <row r="3" spans="1:15" ht="13.5" thickBot="1" x14ac:dyDescent="0.25">
      <c r="A3" s="189" t="s">
        <v>0</v>
      </c>
      <c r="B3" s="190" t="s">
        <v>1</v>
      </c>
      <c r="C3" s="191" t="s">
        <v>2</v>
      </c>
      <c r="D3" s="192" t="s">
        <v>3</v>
      </c>
      <c r="E3" s="193" t="s">
        <v>4</v>
      </c>
      <c r="F3" s="194" t="s">
        <v>5</v>
      </c>
      <c r="G3" s="195" t="s">
        <v>6</v>
      </c>
      <c r="I3" s="189" t="s">
        <v>0</v>
      </c>
      <c r="J3" s="190" t="s">
        <v>1</v>
      </c>
      <c r="K3" s="191" t="s">
        <v>2</v>
      </c>
      <c r="L3" s="192" t="s">
        <v>3</v>
      </c>
      <c r="M3" s="193" t="s">
        <v>4</v>
      </c>
      <c r="N3" s="194" t="s">
        <v>5</v>
      </c>
      <c r="O3" s="195" t="s">
        <v>6</v>
      </c>
    </row>
    <row r="4" spans="1:15" x14ac:dyDescent="0.2">
      <c r="A4" s="219">
        <v>3</v>
      </c>
      <c r="B4" s="220">
        <v>0</v>
      </c>
      <c r="C4" s="221">
        <v>0</v>
      </c>
      <c r="D4" s="222">
        <v>0</v>
      </c>
      <c r="E4" s="223">
        <v>0</v>
      </c>
      <c r="F4" s="224">
        <v>0</v>
      </c>
      <c r="G4" s="225">
        <v>0</v>
      </c>
      <c r="H4" s="226"/>
      <c r="I4" s="219">
        <v>3</v>
      </c>
      <c r="J4" s="220">
        <v>0</v>
      </c>
      <c r="K4" s="221">
        <v>0</v>
      </c>
      <c r="L4" s="222">
        <v>0</v>
      </c>
      <c r="M4" s="223">
        <v>0</v>
      </c>
      <c r="N4" s="224">
        <v>0</v>
      </c>
      <c r="O4" s="225">
        <v>0</v>
      </c>
    </row>
    <row r="5" spans="1:15" x14ac:dyDescent="0.2">
      <c r="A5" s="199">
        <v>3</v>
      </c>
      <c r="B5" s="213">
        <v>7.7</v>
      </c>
      <c r="C5" s="214">
        <v>8.49</v>
      </c>
      <c r="D5" s="215">
        <v>8.49</v>
      </c>
      <c r="E5" s="196">
        <v>12.96</v>
      </c>
      <c r="F5" s="197">
        <v>14.5</v>
      </c>
      <c r="G5" s="198">
        <v>16.3</v>
      </c>
      <c r="I5" s="199">
        <v>3</v>
      </c>
      <c r="J5" s="213">
        <v>3.42</v>
      </c>
      <c r="K5" s="214">
        <v>3.68</v>
      </c>
      <c r="L5" s="215">
        <v>3.79</v>
      </c>
      <c r="M5" s="196">
        <v>3.45</v>
      </c>
      <c r="N5" s="197">
        <v>3.85</v>
      </c>
      <c r="O5" s="198">
        <v>4.96</v>
      </c>
    </row>
    <row r="6" spans="1:15" x14ac:dyDescent="0.2">
      <c r="A6" s="199">
        <v>3.1000000000000099</v>
      </c>
      <c r="B6" s="200">
        <v>8.56</v>
      </c>
      <c r="C6" s="201">
        <v>9.41</v>
      </c>
      <c r="D6" s="202">
        <v>9.41</v>
      </c>
      <c r="E6" s="203">
        <v>14.25</v>
      </c>
      <c r="F6" s="204">
        <v>15.91</v>
      </c>
      <c r="G6" s="205">
        <v>17.829999999999998</v>
      </c>
      <c r="I6" s="199">
        <v>3.1000000000000099</v>
      </c>
      <c r="J6" s="200">
        <v>3.55</v>
      </c>
      <c r="K6" s="201">
        <v>3.83</v>
      </c>
      <c r="L6" s="202">
        <v>3.95</v>
      </c>
      <c r="M6" s="203">
        <v>3.63</v>
      </c>
      <c r="N6" s="204">
        <v>4.04</v>
      </c>
      <c r="O6" s="205">
        <v>5.16</v>
      </c>
    </row>
    <row r="7" spans="1:15" x14ac:dyDescent="0.2">
      <c r="A7" s="199">
        <v>3.2000000000000099</v>
      </c>
      <c r="B7" s="200">
        <v>9.42</v>
      </c>
      <c r="C7" s="201">
        <v>10.33</v>
      </c>
      <c r="D7" s="202">
        <v>10.33</v>
      </c>
      <c r="E7" s="203">
        <v>15.54</v>
      </c>
      <c r="F7" s="204">
        <v>17.32</v>
      </c>
      <c r="G7" s="205">
        <v>19.350000000000001</v>
      </c>
      <c r="I7" s="199">
        <v>3.2000000000000099</v>
      </c>
      <c r="J7" s="200">
        <v>3.69</v>
      </c>
      <c r="K7" s="201">
        <v>3.98</v>
      </c>
      <c r="L7" s="202">
        <v>4.0999999999999996</v>
      </c>
      <c r="M7" s="203">
        <v>3.81</v>
      </c>
      <c r="N7" s="204">
        <v>4.24</v>
      </c>
      <c r="O7" s="205">
        <v>5.36</v>
      </c>
    </row>
    <row r="8" spans="1:15" x14ac:dyDescent="0.2">
      <c r="A8" s="199">
        <v>3.30000000000001</v>
      </c>
      <c r="B8" s="200">
        <v>10.28</v>
      </c>
      <c r="C8" s="201">
        <v>11.25</v>
      </c>
      <c r="D8" s="202">
        <v>11.25</v>
      </c>
      <c r="E8" s="203">
        <v>16.82</v>
      </c>
      <c r="F8" s="204">
        <v>18.73</v>
      </c>
      <c r="G8" s="205">
        <v>20.87</v>
      </c>
      <c r="I8" s="199">
        <v>3.30000000000001</v>
      </c>
      <c r="J8" s="200">
        <v>3.82</v>
      </c>
      <c r="K8" s="201">
        <v>4.13</v>
      </c>
      <c r="L8" s="202">
        <v>4.26</v>
      </c>
      <c r="M8" s="203">
        <v>3.99</v>
      </c>
      <c r="N8" s="204">
        <v>4.43</v>
      </c>
      <c r="O8" s="205">
        <v>5.56</v>
      </c>
    </row>
    <row r="9" spans="1:15" x14ac:dyDescent="0.2">
      <c r="A9" s="199">
        <v>3.4000000000000101</v>
      </c>
      <c r="B9" s="200">
        <v>11.14</v>
      </c>
      <c r="C9" s="201">
        <v>12.17</v>
      </c>
      <c r="D9" s="202">
        <v>12.17</v>
      </c>
      <c r="E9" s="203">
        <v>18.11</v>
      </c>
      <c r="F9" s="204">
        <v>20.14</v>
      </c>
      <c r="G9" s="205">
        <v>22.39</v>
      </c>
      <c r="I9" s="199">
        <v>3.4000000000000101</v>
      </c>
      <c r="J9" s="200">
        <v>3.95</v>
      </c>
      <c r="K9" s="201">
        <v>4.28</v>
      </c>
      <c r="L9" s="202">
        <v>4.41</v>
      </c>
      <c r="M9" s="203">
        <v>4.17</v>
      </c>
      <c r="N9" s="204">
        <v>4.62</v>
      </c>
      <c r="O9" s="205">
        <v>5.76</v>
      </c>
    </row>
    <row r="10" spans="1:15" x14ac:dyDescent="0.2">
      <c r="A10" s="199">
        <v>3.5000000000000102</v>
      </c>
      <c r="B10" s="200">
        <v>12</v>
      </c>
      <c r="C10" s="201">
        <v>13.09</v>
      </c>
      <c r="D10" s="202">
        <v>13.09</v>
      </c>
      <c r="E10" s="203">
        <v>19.399999999999999</v>
      </c>
      <c r="F10" s="204">
        <v>21.55</v>
      </c>
      <c r="G10" s="205">
        <v>23.91</v>
      </c>
      <c r="I10" s="199">
        <v>3.5000000000000102</v>
      </c>
      <c r="J10" s="200">
        <v>4.09</v>
      </c>
      <c r="K10" s="201">
        <v>4.43</v>
      </c>
      <c r="L10" s="202">
        <v>4.57</v>
      </c>
      <c r="M10" s="203">
        <v>4.3499999999999996</v>
      </c>
      <c r="N10" s="204">
        <v>4.82</v>
      </c>
      <c r="O10" s="205">
        <v>5.96</v>
      </c>
    </row>
    <row r="11" spans="1:15" x14ac:dyDescent="0.2">
      <c r="A11" s="199">
        <v>3.6000000000000099</v>
      </c>
      <c r="B11" s="200">
        <v>12.86</v>
      </c>
      <c r="C11" s="201">
        <v>14.01</v>
      </c>
      <c r="D11" s="202">
        <v>14.01</v>
      </c>
      <c r="E11" s="203">
        <v>20.69</v>
      </c>
      <c r="F11" s="204">
        <v>22.96</v>
      </c>
      <c r="G11" s="205">
        <v>25.43</v>
      </c>
      <c r="I11" s="199">
        <v>3.6000000000000099</v>
      </c>
      <c r="J11" s="200">
        <v>4.22</v>
      </c>
      <c r="K11" s="201">
        <v>4.58</v>
      </c>
      <c r="L11" s="202">
        <v>4.72</v>
      </c>
      <c r="M11" s="203">
        <v>4.53</v>
      </c>
      <c r="N11" s="204">
        <v>5.01</v>
      </c>
      <c r="O11" s="205">
        <v>6.17</v>
      </c>
    </row>
    <row r="12" spans="1:15" x14ac:dyDescent="0.2">
      <c r="A12" s="199">
        <v>3.7000000000000099</v>
      </c>
      <c r="B12" s="200">
        <v>13.71</v>
      </c>
      <c r="C12" s="201">
        <v>14.93</v>
      </c>
      <c r="D12" s="202">
        <v>14.93</v>
      </c>
      <c r="E12" s="203">
        <v>21.98</v>
      </c>
      <c r="F12" s="204">
        <v>24.37</v>
      </c>
      <c r="G12" s="205">
        <v>26.95</v>
      </c>
      <c r="I12" s="199">
        <v>3.7000000000000099</v>
      </c>
      <c r="J12" s="200">
        <v>4.3600000000000003</v>
      </c>
      <c r="K12" s="201">
        <v>4.7300000000000004</v>
      </c>
      <c r="L12" s="202">
        <v>4.87</v>
      </c>
      <c r="M12" s="203">
        <v>4.71</v>
      </c>
      <c r="N12" s="204">
        <v>5.2</v>
      </c>
      <c r="O12" s="205">
        <v>6.37</v>
      </c>
    </row>
    <row r="13" spans="1:15" x14ac:dyDescent="0.2">
      <c r="A13" s="199">
        <v>3.80000000000001</v>
      </c>
      <c r="B13" s="200">
        <v>14.57</v>
      </c>
      <c r="C13" s="201">
        <v>15.85</v>
      </c>
      <c r="D13" s="202">
        <v>15.85</v>
      </c>
      <c r="E13" s="203">
        <v>23.26</v>
      </c>
      <c r="F13" s="204">
        <v>25.78</v>
      </c>
      <c r="G13" s="205">
        <v>28.48</v>
      </c>
      <c r="I13" s="199">
        <v>3.80000000000001</v>
      </c>
      <c r="J13" s="200">
        <v>4.49</v>
      </c>
      <c r="K13" s="201">
        <v>4.88</v>
      </c>
      <c r="L13" s="202">
        <v>5.03</v>
      </c>
      <c r="M13" s="203">
        <v>4.8899999999999997</v>
      </c>
      <c r="N13" s="204">
        <v>5.4</v>
      </c>
      <c r="O13" s="205">
        <v>6.57</v>
      </c>
    </row>
    <row r="14" spans="1:15" x14ac:dyDescent="0.2">
      <c r="A14" s="199">
        <v>3.9000000000000101</v>
      </c>
      <c r="B14" s="200">
        <v>15.43</v>
      </c>
      <c r="C14" s="201">
        <v>16.77</v>
      </c>
      <c r="D14" s="202">
        <v>16.77</v>
      </c>
      <c r="E14" s="203">
        <v>24.55</v>
      </c>
      <c r="F14" s="204">
        <v>27.19</v>
      </c>
      <c r="G14" s="205">
        <v>30</v>
      </c>
      <c r="I14" s="199">
        <v>3.9000000000000101</v>
      </c>
      <c r="J14" s="200">
        <v>4.63</v>
      </c>
      <c r="K14" s="201">
        <v>5.03</v>
      </c>
      <c r="L14" s="202">
        <v>5.18</v>
      </c>
      <c r="M14" s="203">
        <v>5.07</v>
      </c>
      <c r="N14" s="204">
        <v>5.59</v>
      </c>
      <c r="O14" s="205">
        <v>6.77</v>
      </c>
    </row>
    <row r="15" spans="1:15" x14ac:dyDescent="0.2">
      <c r="A15" s="199">
        <v>4.0000000000000098</v>
      </c>
      <c r="B15" s="200">
        <v>16.29</v>
      </c>
      <c r="C15" s="201">
        <v>17.690000000000001</v>
      </c>
      <c r="D15" s="202">
        <v>17.690000000000001</v>
      </c>
      <c r="E15" s="203">
        <v>25.84</v>
      </c>
      <c r="F15" s="204">
        <v>28.6</v>
      </c>
      <c r="G15" s="205">
        <v>31.52</v>
      </c>
      <c r="I15" s="199">
        <v>4.0000000000000098</v>
      </c>
      <c r="J15" s="200">
        <v>4.76</v>
      </c>
      <c r="K15" s="201">
        <v>5.18</v>
      </c>
      <c r="L15" s="202">
        <v>5.34</v>
      </c>
      <c r="M15" s="203">
        <v>5.25</v>
      </c>
      <c r="N15" s="204">
        <v>5.78</v>
      </c>
      <c r="O15" s="205">
        <v>6.97</v>
      </c>
    </row>
    <row r="16" spans="1:15" x14ac:dyDescent="0.2">
      <c r="A16" s="199">
        <v>4.1000000000000103</v>
      </c>
      <c r="B16" s="200">
        <v>17.149999999999999</v>
      </c>
      <c r="C16" s="201">
        <v>18.61</v>
      </c>
      <c r="D16" s="202">
        <v>18.72</v>
      </c>
      <c r="E16" s="203">
        <v>27.13</v>
      </c>
      <c r="F16" s="204">
        <v>30.01</v>
      </c>
      <c r="G16" s="205">
        <v>33.04</v>
      </c>
      <c r="I16" s="199">
        <v>4.1000000000000103</v>
      </c>
      <c r="J16" s="200">
        <v>4.9000000000000004</v>
      </c>
      <c r="K16" s="201">
        <v>5.33</v>
      </c>
      <c r="L16" s="202">
        <v>5.49</v>
      </c>
      <c r="M16" s="203">
        <v>5.43</v>
      </c>
      <c r="N16" s="204">
        <v>5.98</v>
      </c>
      <c r="O16" s="205">
        <v>7.17</v>
      </c>
    </row>
    <row r="17" spans="1:15" x14ac:dyDescent="0.2">
      <c r="A17" s="199">
        <v>4.2000000000000099</v>
      </c>
      <c r="B17" s="200">
        <v>18.010000000000002</v>
      </c>
      <c r="C17" s="201">
        <v>19.53</v>
      </c>
      <c r="D17" s="202">
        <v>19.739999999999998</v>
      </c>
      <c r="E17" s="203">
        <v>28.42</v>
      </c>
      <c r="F17" s="204">
        <v>31.43</v>
      </c>
      <c r="G17" s="205">
        <v>34.56</v>
      </c>
      <c r="I17" s="199">
        <v>4.2000000000000099</v>
      </c>
      <c r="J17" s="200">
        <v>5.03</v>
      </c>
      <c r="K17" s="201">
        <v>5.48</v>
      </c>
      <c r="L17" s="202">
        <v>5.65</v>
      </c>
      <c r="M17" s="203">
        <v>5.61</v>
      </c>
      <c r="N17" s="204">
        <v>6.17</v>
      </c>
      <c r="O17" s="205">
        <v>7.38</v>
      </c>
    </row>
    <row r="18" spans="1:15" x14ac:dyDescent="0.2">
      <c r="A18" s="199">
        <v>4.3000000000000096</v>
      </c>
      <c r="B18" s="200">
        <v>18.87</v>
      </c>
      <c r="C18" s="201">
        <v>20.45</v>
      </c>
      <c r="D18" s="202">
        <v>20.77</v>
      </c>
      <c r="E18" s="203">
        <v>29.7</v>
      </c>
      <c r="F18" s="204">
        <v>32.840000000000003</v>
      </c>
      <c r="G18" s="205">
        <v>36.08</v>
      </c>
      <c r="I18" s="199">
        <v>4.3000000000000096</v>
      </c>
      <c r="J18" s="200">
        <v>5.16</v>
      </c>
      <c r="K18" s="201">
        <v>5.63</v>
      </c>
      <c r="L18" s="202">
        <v>5.8</v>
      </c>
      <c r="M18" s="203">
        <v>5.79</v>
      </c>
      <c r="N18" s="204">
        <v>6.37</v>
      </c>
      <c r="O18" s="205">
        <v>7.58</v>
      </c>
    </row>
    <row r="19" spans="1:15" x14ac:dyDescent="0.2">
      <c r="A19" s="199">
        <v>4.4000000000000101</v>
      </c>
      <c r="B19" s="200">
        <v>19.72</v>
      </c>
      <c r="C19" s="201">
        <v>21.37</v>
      </c>
      <c r="D19" s="202">
        <v>21.79</v>
      </c>
      <c r="E19" s="203">
        <v>30.99</v>
      </c>
      <c r="F19" s="204">
        <v>34.25</v>
      </c>
      <c r="G19" s="205">
        <v>37.6</v>
      </c>
      <c r="I19" s="199">
        <v>4.4000000000000101</v>
      </c>
      <c r="J19" s="200">
        <v>5.3</v>
      </c>
      <c r="K19" s="201">
        <v>5.78</v>
      </c>
      <c r="L19" s="202">
        <v>5.95</v>
      </c>
      <c r="M19" s="203">
        <v>5.97</v>
      </c>
      <c r="N19" s="204">
        <v>6.56</v>
      </c>
      <c r="O19" s="205">
        <v>7.78</v>
      </c>
    </row>
    <row r="20" spans="1:15" x14ac:dyDescent="0.2">
      <c r="A20" s="199">
        <v>4.5000000000000098</v>
      </c>
      <c r="B20" s="200">
        <v>20.58</v>
      </c>
      <c r="C20" s="201">
        <v>22.29</v>
      </c>
      <c r="D20" s="202">
        <v>22.82</v>
      </c>
      <c r="E20" s="203">
        <v>32.28</v>
      </c>
      <c r="F20" s="204">
        <v>35.659999999999997</v>
      </c>
      <c r="G20" s="205">
        <v>39.130000000000003</v>
      </c>
      <c r="I20" s="199">
        <v>4.5000000000000098</v>
      </c>
      <c r="J20" s="200">
        <v>5.43</v>
      </c>
      <c r="K20" s="201">
        <v>5.93</v>
      </c>
      <c r="L20" s="202">
        <v>6.11</v>
      </c>
      <c r="M20" s="203">
        <v>6.15</v>
      </c>
      <c r="N20" s="204">
        <v>6.75</v>
      </c>
      <c r="O20" s="205">
        <v>7.98</v>
      </c>
    </row>
    <row r="21" spans="1:15" x14ac:dyDescent="0.2">
      <c r="A21" s="199">
        <v>4.5999999999999996</v>
      </c>
      <c r="B21" s="200">
        <v>21.44</v>
      </c>
      <c r="C21" s="201">
        <v>23.21</v>
      </c>
      <c r="D21" s="202">
        <v>23.84</v>
      </c>
      <c r="E21" s="203">
        <v>33.57</v>
      </c>
      <c r="F21" s="204">
        <v>37.07</v>
      </c>
      <c r="G21" s="205">
        <v>40.65</v>
      </c>
      <c r="I21" s="199">
        <v>4.5999999999999996</v>
      </c>
      <c r="J21" s="200">
        <v>5.57</v>
      </c>
      <c r="K21" s="201">
        <v>6.08</v>
      </c>
      <c r="L21" s="202">
        <v>6.26</v>
      </c>
      <c r="M21" s="203">
        <v>6.33</v>
      </c>
      <c r="N21" s="204">
        <v>6.95</v>
      </c>
      <c r="O21" s="205">
        <v>8.18</v>
      </c>
    </row>
    <row r="22" spans="1:15" x14ac:dyDescent="0.2">
      <c r="A22" s="199">
        <v>4.7</v>
      </c>
      <c r="B22" s="200">
        <v>22.3</v>
      </c>
      <c r="C22" s="201">
        <v>24.13</v>
      </c>
      <c r="D22" s="202">
        <v>24.87</v>
      </c>
      <c r="E22" s="203">
        <v>34.86</v>
      </c>
      <c r="F22" s="204">
        <v>38.479999999999997</v>
      </c>
      <c r="G22" s="205">
        <v>42.17</v>
      </c>
      <c r="I22" s="199">
        <v>4.7</v>
      </c>
      <c r="J22" s="200">
        <v>5.7</v>
      </c>
      <c r="K22" s="201">
        <v>6.23</v>
      </c>
      <c r="L22" s="202">
        <v>6.42</v>
      </c>
      <c r="M22" s="203">
        <v>6.51</v>
      </c>
      <c r="N22" s="204">
        <v>7.14</v>
      </c>
      <c r="O22" s="205">
        <v>8.3800000000000008</v>
      </c>
    </row>
    <row r="23" spans="1:15" x14ac:dyDescent="0.2">
      <c r="A23" s="199">
        <v>4.8</v>
      </c>
      <c r="B23" s="200">
        <v>23.16</v>
      </c>
      <c r="C23" s="201">
        <v>25.05</v>
      </c>
      <c r="D23" s="202">
        <v>25.89</v>
      </c>
      <c r="E23" s="203">
        <v>36.14</v>
      </c>
      <c r="F23" s="204">
        <v>39.89</v>
      </c>
      <c r="G23" s="205">
        <v>43.69</v>
      </c>
      <c r="I23" s="199">
        <v>4.8</v>
      </c>
      <c r="J23" s="200">
        <v>5.84</v>
      </c>
      <c r="K23" s="201">
        <v>6.38</v>
      </c>
      <c r="L23" s="202">
        <v>6.57</v>
      </c>
      <c r="M23" s="203">
        <v>6.69</v>
      </c>
      <c r="N23" s="204">
        <v>7.33</v>
      </c>
      <c r="O23" s="205">
        <v>8.58</v>
      </c>
    </row>
    <row r="24" spans="1:15" x14ac:dyDescent="0.2">
      <c r="A24" s="199">
        <v>4.9000000000000004</v>
      </c>
      <c r="B24" s="200">
        <v>24.02</v>
      </c>
      <c r="C24" s="201">
        <v>25.98</v>
      </c>
      <c r="D24" s="202">
        <v>26.91</v>
      </c>
      <c r="E24" s="203">
        <v>37.43</v>
      </c>
      <c r="F24" s="204">
        <v>41.3</v>
      </c>
      <c r="G24" s="205">
        <v>45.21</v>
      </c>
      <c r="I24" s="199">
        <v>4.9000000000000004</v>
      </c>
      <c r="J24" s="200">
        <v>5.97</v>
      </c>
      <c r="K24" s="201">
        <v>6.53</v>
      </c>
      <c r="L24" s="202">
        <v>6.73</v>
      </c>
      <c r="M24" s="203">
        <v>6.87</v>
      </c>
      <c r="N24" s="204">
        <v>7.53</v>
      </c>
      <c r="O24" s="205">
        <v>8.7899999999999991</v>
      </c>
    </row>
    <row r="25" spans="1:15" x14ac:dyDescent="0.2">
      <c r="A25" s="199">
        <v>5</v>
      </c>
      <c r="B25" s="200">
        <v>24.88</v>
      </c>
      <c r="C25" s="201">
        <v>26.9</v>
      </c>
      <c r="D25" s="202">
        <v>27.94</v>
      </c>
      <c r="E25" s="203">
        <v>38.72</v>
      </c>
      <c r="F25" s="204">
        <v>42.71</v>
      </c>
      <c r="G25" s="205">
        <v>46.73</v>
      </c>
      <c r="I25" s="199">
        <v>5</v>
      </c>
      <c r="J25" s="200">
        <v>6.11</v>
      </c>
      <c r="K25" s="201">
        <v>6.68</v>
      </c>
      <c r="L25" s="202">
        <v>6.88</v>
      </c>
      <c r="M25" s="203">
        <v>7.05</v>
      </c>
      <c r="N25" s="204">
        <v>7.72</v>
      </c>
      <c r="O25" s="205">
        <v>8.99</v>
      </c>
    </row>
    <row r="26" spans="1:15" x14ac:dyDescent="0.2">
      <c r="A26" s="199">
        <v>5.0999999999999996</v>
      </c>
      <c r="B26" s="200">
        <v>25.73</v>
      </c>
      <c r="C26" s="201">
        <v>27.82</v>
      </c>
      <c r="D26" s="202">
        <v>28.96</v>
      </c>
      <c r="E26" s="203">
        <v>40.01</v>
      </c>
      <c r="F26" s="204">
        <v>44.12</v>
      </c>
      <c r="G26" s="205">
        <v>48.26</v>
      </c>
      <c r="I26" s="199">
        <v>5.0999999999999996</v>
      </c>
      <c r="J26" s="200">
        <v>6.24</v>
      </c>
      <c r="K26" s="201">
        <v>6.83</v>
      </c>
      <c r="L26" s="202">
        <v>7.04</v>
      </c>
      <c r="M26" s="203">
        <v>7.23</v>
      </c>
      <c r="N26" s="204">
        <v>7.92</v>
      </c>
      <c r="O26" s="205">
        <v>9.19</v>
      </c>
    </row>
    <row r="27" spans="1:15" x14ac:dyDescent="0.2">
      <c r="A27" s="199">
        <v>5.2</v>
      </c>
      <c r="B27" s="200">
        <v>26.59</v>
      </c>
      <c r="C27" s="201">
        <v>28.74</v>
      </c>
      <c r="D27" s="202">
        <v>29.99</v>
      </c>
      <c r="E27" s="203">
        <v>41.3</v>
      </c>
      <c r="F27" s="204">
        <v>45.53</v>
      </c>
      <c r="G27" s="205">
        <v>49.78</v>
      </c>
      <c r="I27" s="199">
        <v>5.2</v>
      </c>
      <c r="J27" s="200">
        <v>6.37</v>
      </c>
      <c r="K27" s="201">
        <v>6.98</v>
      </c>
      <c r="L27" s="202">
        <v>7.19</v>
      </c>
      <c r="M27" s="203">
        <v>7.41</v>
      </c>
      <c r="N27" s="204">
        <v>8.11</v>
      </c>
      <c r="O27" s="205">
        <v>9.39</v>
      </c>
    </row>
    <row r="28" spans="1:15" x14ac:dyDescent="0.2">
      <c r="A28" s="199">
        <v>5.3</v>
      </c>
      <c r="B28" s="200">
        <v>27.45</v>
      </c>
      <c r="C28" s="201">
        <v>29.66</v>
      </c>
      <c r="D28" s="202">
        <v>31.01</v>
      </c>
      <c r="E28" s="203">
        <v>42.58</v>
      </c>
      <c r="F28" s="204">
        <v>46.94</v>
      </c>
      <c r="G28" s="205">
        <v>51.3</v>
      </c>
      <c r="I28" s="199">
        <v>5.3</v>
      </c>
      <c r="J28" s="200">
        <v>6.51</v>
      </c>
      <c r="K28" s="201">
        <v>7.13</v>
      </c>
      <c r="L28" s="202">
        <v>7.34</v>
      </c>
      <c r="M28" s="203">
        <v>7.59</v>
      </c>
      <c r="N28" s="204">
        <v>8.3000000000000007</v>
      </c>
      <c r="O28" s="205">
        <v>9.59</v>
      </c>
    </row>
    <row r="29" spans="1:15" x14ac:dyDescent="0.2">
      <c r="A29" s="199">
        <v>5.4</v>
      </c>
      <c r="B29" s="200">
        <v>28.31</v>
      </c>
      <c r="C29" s="201">
        <v>30.58</v>
      </c>
      <c r="D29" s="202">
        <v>32.04</v>
      </c>
      <c r="E29" s="203">
        <v>43.87</v>
      </c>
      <c r="F29" s="204">
        <v>48.35</v>
      </c>
      <c r="G29" s="205">
        <v>52.82</v>
      </c>
      <c r="I29" s="199">
        <v>5.4</v>
      </c>
      <c r="J29" s="200">
        <v>6.64</v>
      </c>
      <c r="K29" s="201">
        <v>7.28</v>
      </c>
      <c r="L29" s="202">
        <v>7.5</v>
      </c>
      <c r="M29" s="203">
        <v>7.77</v>
      </c>
      <c r="N29" s="204">
        <v>8.5</v>
      </c>
      <c r="O29" s="205">
        <v>9.7899999999999991</v>
      </c>
    </row>
    <row r="30" spans="1:15" x14ac:dyDescent="0.2">
      <c r="A30" s="199">
        <v>5.5</v>
      </c>
      <c r="B30" s="200">
        <v>29.17</v>
      </c>
      <c r="C30" s="201">
        <v>31.5</v>
      </c>
      <c r="D30" s="202">
        <v>33.06</v>
      </c>
      <c r="E30" s="203">
        <v>45.16</v>
      </c>
      <c r="F30" s="204">
        <v>49.76</v>
      </c>
      <c r="G30" s="205">
        <v>54.34</v>
      </c>
      <c r="I30" s="199">
        <v>5.5</v>
      </c>
      <c r="J30" s="200">
        <v>6.78</v>
      </c>
      <c r="K30" s="201">
        <v>7.43</v>
      </c>
      <c r="L30" s="202">
        <v>7.65</v>
      </c>
      <c r="M30" s="203">
        <v>7.95</v>
      </c>
      <c r="N30" s="204">
        <v>8.69</v>
      </c>
      <c r="O30" s="205">
        <v>9.99</v>
      </c>
    </row>
    <row r="31" spans="1:15" x14ac:dyDescent="0.2">
      <c r="A31" s="199">
        <v>5.6</v>
      </c>
      <c r="B31" s="200">
        <v>30.03</v>
      </c>
      <c r="C31" s="201">
        <v>32.42</v>
      </c>
      <c r="D31" s="202">
        <v>34.090000000000003</v>
      </c>
      <c r="E31" s="203">
        <v>46.45</v>
      </c>
      <c r="F31" s="204">
        <v>51.17</v>
      </c>
      <c r="G31" s="205">
        <v>55.86</v>
      </c>
      <c r="I31" s="199">
        <v>5.6</v>
      </c>
      <c r="J31" s="200">
        <v>6.91</v>
      </c>
      <c r="K31" s="201">
        <v>7.58</v>
      </c>
      <c r="L31" s="202">
        <v>7.81</v>
      </c>
      <c r="M31" s="203">
        <v>8.1300000000000008</v>
      </c>
      <c r="N31" s="204">
        <v>8.8800000000000008</v>
      </c>
      <c r="O31" s="205">
        <v>10.199999999999999</v>
      </c>
    </row>
    <row r="32" spans="1:15" x14ac:dyDescent="0.2">
      <c r="A32" s="199">
        <v>5.7</v>
      </c>
      <c r="B32" s="200">
        <v>30.89</v>
      </c>
      <c r="C32" s="201">
        <v>33.340000000000003</v>
      </c>
      <c r="D32" s="202">
        <v>35.11</v>
      </c>
      <c r="E32" s="203">
        <v>47.74</v>
      </c>
      <c r="F32" s="204">
        <v>52.58</v>
      </c>
      <c r="G32" s="205">
        <v>57.38</v>
      </c>
      <c r="I32" s="199">
        <v>5.7</v>
      </c>
      <c r="J32" s="200">
        <v>7.05</v>
      </c>
      <c r="K32" s="201">
        <v>7.73</v>
      </c>
      <c r="L32" s="202">
        <v>7.96</v>
      </c>
      <c r="M32" s="203">
        <v>8.31</v>
      </c>
      <c r="N32" s="204">
        <v>9.08</v>
      </c>
      <c r="O32" s="205">
        <v>10.4</v>
      </c>
    </row>
    <row r="33" spans="1:15" x14ac:dyDescent="0.2">
      <c r="A33" s="199">
        <v>5.8</v>
      </c>
      <c r="B33" s="200">
        <v>31.74</v>
      </c>
      <c r="C33" s="201">
        <v>34.26</v>
      </c>
      <c r="D33" s="202">
        <v>36.14</v>
      </c>
      <c r="E33" s="203">
        <v>49.02</v>
      </c>
      <c r="F33" s="204">
        <v>53.99</v>
      </c>
      <c r="G33" s="205">
        <v>58.91</v>
      </c>
      <c r="I33" s="199">
        <v>5.8</v>
      </c>
      <c r="J33" s="200">
        <v>7.18</v>
      </c>
      <c r="K33" s="201">
        <v>7.88</v>
      </c>
      <c r="L33" s="202">
        <v>8.1199999999999992</v>
      </c>
      <c r="M33" s="203">
        <v>8.49</v>
      </c>
      <c r="N33" s="204">
        <v>9.27</v>
      </c>
      <c r="O33" s="205">
        <v>10.6</v>
      </c>
    </row>
    <row r="34" spans="1:15" x14ac:dyDescent="0.2">
      <c r="A34" s="199">
        <v>5.9</v>
      </c>
      <c r="B34" s="200">
        <v>32.6</v>
      </c>
      <c r="C34" s="201">
        <v>35.18</v>
      </c>
      <c r="D34" s="202">
        <v>37.159999999999997</v>
      </c>
      <c r="E34" s="203">
        <v>50.31</v>
      </c>
      <c r="F34" s="204">
        <v>55.4</v>
      </c>
      <c r="G34" s="205">
        <v>60.43</v>
      </c>
      <c r="I34" s="199">
        <v>5.9</v>
      </c>
      <c r="J34" s="200">
        <v>7.31</v>
      </c>
      <c r="K34" s="201">
        <v>8.0299999999999994</v>
      </c>
      <c r="L34" s="202">
        <v>8.27</v>
      </c>
      <c r="M34" s="203">
        <v>8.67</v>
      </c>
      <c r="N34" s="204">
        <v>9.4600000000000009</v>
      </c>
      <c r="O34" s="205">
        <v>10.8</v>
      </c>
    </row>
    <row r="35" spans="1:15" x14ac:dyDescent="0.2">
      <c r="A35" s="199">
        <v>6</v>
      </c>
      <c r="B35" s="200">
        <v>33.46</v>
      </c>
      <c r="C35" s="201">
        <v>36.1</v>
      </c>
      <c r="D35" s="202">
        <v>38.19</v>
      </c>
      <c r="E35" s="203">
        <v>51.6</v>
      </c>
      <c r="F35" s="204">
        <v>56.81</v>
      </c>
      <c r="G35" s="205">
        <v>61.95</v>
      </c>
      <c r="I35" s="199">
        <v>6</v>
      </c>
      <c r="J35" s="200">
        <v>7.45</v>
      </c>
      <c r="K35" s="201">
        <v>8.18</v>
      </c>
      <c r="L35" s="202">
        <v>8.42</v>
      </c>
      <c r="M35" s="203">
        <v>8.85</v>
      </c>
      <c r="N35" s="204">
        <v>9.66</v>
      </c>
      <c r="O35" s="205">
        <v>11</v>
      </c>
    </row>
  </sheetData>
  <pageMargins left="0.7" right="0.7" top="0.78740157499999996" bottom="0.78740157499999996" header="0.3" footer="0.3"/>
  <pageSetup paperSize="9" orientation="landscape" horizontalDpi="4294967294" r:id="rId1"/>
  <headerFooter>
    <oddHeader>&amp;L&amp;"Arial,Fett"&amp;12&amp;A
&amp;RWertetabelle Leichtathletik,  SSP St. Gallen 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view="pageLayout" topLeftCell="A2" zoomScaleNormal="100" workbookViewId="0">
      <selection activeCell="M27" sqref="M27"/>
    </sheetView>
  </sheetViews>
  <sheetFormatPr baseColWidth="10" defaultRowHeight="12.75" x14ac:dyDescent="0.2"/>
  <cols>
    <col min="1" max="7" width="8.7109375" style="55" customWidth="1"/>
    <col min="8" max="15" width="8.7109375" customWidth="1"/>
    <col min="16" max="22" width="8.5703125" customWidth="1"/>
  </cols>
  <sheetData>
    <row r="1" spans="1:28" hidden="1" x14ac:dyDescent="0.2"/>
    <row r="2" spans="1:28" ht="13.5" thickBot="1" x14ac:dyDescent="0.25">
      <c r="A2" s="216" t="s">
        <v>78</v>
      </c>
      <c r="B2" s="217"/>
      <c r="C2" s="56"/>
      <c r="D2" s="56"/>
      <c r="E2" s="218"/>
      <c r="F2" s="218"/>
      <c r="G2" s="218"/>
      <c r="H2" s="6"/>
      <c r="I2" s="216" t="s">
        <v>79</v>
      </c>
      <c r="J2" s="217"/>
      <c r="K2" s="56"/>
      <c r="L2" s="56"/>
      <c r="M2" s="218"/>
      <c r="N2" s="218"/>
      <c r="O2" s="218"/>
      <c r="P2" s="216" t="s">
        <v>87</v>
      </c>
      <c r="Q2" s="217"/>
      <c r="R2" s="56"/>
      <c r="S2" s="56"/>
      <c r="T2" s="218"/>
      <c r="U2" s="218"/>
      <c r="V2" s="218"/>
    </row>
    <row r="3" spans="1:28" ht="13.5" thickBot="1" x14ac:dyDescent="0.25">
      <c r="A3" s="189" t="s">
        <v>0</v>
      </c>
      <c r="B3" s="190" t="s">
        <v>1</v>
      </c>
      <c r="C3" s="191" t="s">
        <v>2</v>
      </c>
      <c r="D3" s="192" t="s">
        <v>3</v>
      </c>
      <c r="E3" s="193" t="s">
        <v>4</v>
      </c>
      <c r="F3" s="194" t="s">
        <v>5</v>
      </c>
      <c r="G3" s="195" t="s">
        <v>6</v>
      </c>
      <c r="I3" s="189" t="s">
        <v>0</v>
      </c>
      <c r="J3" s="190" t="s">
        <v>1</v>
      </c>
      <c r="K3" s="191" t="s">
        <v>2</v>
      </c>
      <c r="L3" s="192" t="s">
        <v>3</v>
      </c>
      <c r="M3" s="193" t="s">
        <v>4</v>
      </c>
      <c r="N3" s="194" t="s">
        <v>5</v>
      </c>
      <c r="O3" s="195" t="s">
        <v>6</v>
      </c>
      <c r="P3" s="189" t="s">
        <v>0</v>
      </c>
      <c r="Q3" s="190" t="s">
        <v>1</v>
      </c>
      <c r="R3" s="191" t="s">
        <v>2</v>
      </c>
      <c r="S3" s="192" t="s">
        <v>3</v>
      </c>
      <c r="T3" s="193" t="s">
        <v>4</v>
      </c>
      <c r="U3" s="194" t="s">
        <v>5</v>
      </c>
      <c r="V3" s="195" t="s">
        <v>6</v>
      </c>
    </row>
    <row r="4" spans="1:28" x14ac:dyDescent="0.2">
      <c r="A4" s="219">
        <v>3</v>
      </c>
      <c r="B4" s="220">
        <v>0</v>
      </c>
      <c r="C4" s="221">
        <v>0</v>
      </c>
      <c r="D4" s="222">
        <v>0</v>
      </c>
      <c r="E4" s="223">
        <v>0</v>
      </c>
      <c r="F4" s="224">
        <v>0</v>
      </c>
      <c r="G4" s="225">
        <v>0</v>
      </c>
      <c r="H4" s="226"/>
      <c r="I4" s="219">
        <v>3</v>
      </c>
      <c r="J4" s="220">
        <v>0</v>
      </c>
      <c r="K4" s="221">
        <v>0</v>
      </c>
      <c r="L4" s="222">
        <v>0</v>
      </c>
      <c r="M4" s="223">
        <v>0</v>
      </c>
      <c r="N4" s="224">
        <v>0</v>
      </c>
      <c r="O4" s="225">
        <v>0</v>
      </c>
      <c r="P4" s="219">
        <v>6</v>
      </c>
      <c r="Q4" s="220">
        <v>0</v>
      </c>
      <c r="R4" s="221">
        <v>0</v>
      </c>
      <c r="S4" s="222">
        <v>0</v>
      </c>
      <c r="T4" s="223">
        <v>0</v>
      </c>
      <c r="U4" s="224">
        <v>0</v>
      </c>
      <c r="V4" s="225">
        <v>0</v>
      </c>
    </row>
    <row r="5" spans="1:28" x14ac:dyDescent="0.2">
      <c r="A5" s="199">
        <v>3.0000000000000102</v>
      </c>
      <c r="B5" s="213">
        <v>1460</v>
      </c>
      <c r="C5" s="214">
        <v>1480</v>
      </c>
      <c r="D5" s="215">
        <v>1490</v>
      </c>
      <c r="E5" s="196">
        <v>1660</v>
      </c>
      <c r="F5" s="197">
        <v>1680</v>
      </c>
      <c r="G5" s="198">
        <v>1690</v>
      </c>
      <c r="I5" s="199">
        <v>3.0000000000000102</v>
      </c>
      <c r="J5" s="213">
        <v>12.5</v>
      </c>
      <c r="K5" s="214"/>
      <c r="L5" s="215">
        <v>13</v>
      </c>
      <c r="M5" s="196">
        <v>14.5</v>
      </c>
      <c r="N5" s="197">
        <v>14.5</v>
      </c>
      <c r="O5" s="198">
        <v>14.5</v>
      </c>
      <c r="P5" s="199">
        <v>6</v>
      </c>
      <c r="Q5" s="213">
        <v>4.05</v>
      </c>
      <c r="R5" s="214">
        <v>4.03</v>
      </c>
      <c r="S5" s="215">
        <v>3.58</v>
      </c>
      <c r="T5" s="196">
        <v>3.39</v>
      </c>
      <c r="U5" s="197">
        <v>3.37</v>
      </c>
      <c r="V5" s="198">
        <v>3.28</v>
      </c>
      <c r="W5" s="256"/>
      <c r="X5" s="256"/>
      <c r="Y5" s="256"/>
      <c r="Z5" s="256"/>
      <c r="AA5" s="256"/>
      <c r="AB5" s="256"/>
    </row>
    <row r="6" spans="1:28" x14ac:dyDescent="0.2">
      <c r="A6" s="199">
        <v>3.1000000000000099</v>
      </c>
      <c r="B6" s="200">
        <v>1500</v>
      </c>
      <c r="C6" s="201">
        <v>1520</v>
      </c>
      <c r="D6" s="202">
        <v>1530</v>
      </c>
      <c r="E6" s="203">
        <v>1700</v>
      </c>
      <c r="F6" s="204">
        <v>1720</v>
      </c>
      <c r="G6" s="205">
        <v>1730</v>
      </c>
      <c r="I6" s="199">
        <v>3.1000000000000099</v>
      </c>
      <c r="J6" s="200">
        <v>13</v>
      </c>
      <c r="K6" s="201">
        <v>13</v>
      </c>
      <c r="L6" s="202"/>
      <c r="M6" s="203"/>
      <c r="N6" s="204">
        <v>15</v>
      </c>
      <c r="O6" s="205">
        <v>15</v>
      </c>
      <c r="P6" s="199">
        <v>5.9</v>
      </c>
      <c r="Q6" s="200">
        <v>4.0999999999999996</v>
      </c>
      <c r="R6" s="201">
        <v>4.08</v>
      </c>
      <c r="S6" s="202">
        <v>4.03</v>
      </c>
      <c r="T6" s="203">
        <v>3.44</v>
      </c>
      <c r="U6" s="204">
        <v>3.42</v>
      </c>
      <c r="V6" s="205">
        <v>3.34</v>
      </c>
      <c r="W6" s="256"/>
      <c r="X6" s="256"/>
      <c r="Y6" s="256"/>
      <c r="Z6" s="256"/>
      <c r="AA6" s="256"/>
      <c r="AB6" s="256"/>
    </row>
    <row r="7" spans="1:28" x14ac:dyDescent="0.2">
      <c r="A7" s="199">
        <v>3.2000000000000099</v>
      </c>
      <c r="B7" s="200">
        <v>1550</v>
      </c>
      <c r="C7" s="201">
        <v>1560</v>
      </c>
      <c r="D7" s="202">
        <v>1580</v>
      </c>
      <c r="E7" s="203">
        <v>1750</v>
      </c>
      <c r="F7" s="204">
        <v>1760</v>
      </c>
      <c r="G7" s="205">
        <v>1780</v>
      </c>
      <c r="I7" s="199">
        <v>3.2000000000000099</v>
      </c>
      <c r="J7" s="200">
        <v>13.5</v>
      </c>
      <c r="K7" s="201">
        <v>13.5</v>
      </c>
      <c r="L7" s="202">
        <v>13.5</v>
      </c>
      <c r="M7" s="203">
        <v>15</v>
      </c>
      <c r="N7" s="204"/>
      <c r="O7" s="205">
        <v>15.5</v>
      </c>
      <c r="P7" s="199">
        <v>5.8</v>
      </c>
      <c r="Q7" s="200">
        <v>4.16</v>
      </c>
      <c r="R7" s="201">
        <v>4.1399999999999997</v>
      </c>
      <c r="S7" s="202">
        <v>4.09</v>
      </c>
      <c r="T7" s="203">
        <v>3.49</v>
      </c>
      <c r="U7" s="204">
        <v>3.47</v>
      </c>
      <c r="V7" s="205">
        <v>3.39</v>
      </c>
      <c r="W7" s="256"/>
      <c r="X7" s="256"/>
      <c r="Y7" s="256"/>
      <c r="Z7" s="256"/>
      <c r="AA7" s="256"/>
      <c r="AB7" s="256"/>
    </row>
    <row r="8" spans="1:28" x14ac:dyDescent="0.2">
      <c r="A8" s="199">
        <v>3.30000000000001</v>
      </c>
      <c r="B8" s="200">
        <v>1590</v>
      </c>
      <c r="C8" s="201">
        <v>1600</v>
      </c>
      <c r="D8" s="202">
        <v>1620</v>
      </c>
      <c r="E8" s="203">
        <v>1790</v>
      </c>
      <c r="F8" s="204">
        <v>1800</v>
      </c>
      <c r="G8" s="205">
        <v>1820</v>
      </c>
      <c r="I8" s="199">
        <v>3.30000000000001</v>
      </c>
      <c r="J8" s="200"/>
      <c r="K8" s="201">
        <v>14</v>
      </c>
      <c r="L8" s="202">
        <v>14</v>
      </c>
      <c r="M8" s="203">
        <v>15.5</v>
      </c>
      <c r="N8" s="204">
        <v>15.5</v>
      </c>
      <c r="O8" s="205">
        <v>16</v>
      </c>
      <c r="P8" s="199">
        <v>5.7</v>
      </c>
      <c r="Q8" s="200">
        <v>4.21</v>
      </c>
      <c r="R8" s="201">
        <v>4.1900000000000004</v>
      </c>
      <c r="S8" s="202">
        <v>4.1500000000000004</v>
      </c>
      <c r="T8" s="203">
        <v>3.54</v>
      </c>
      <c r="U8" s="204">
        <v>3.52</v>
      </c>
      <c r="V8" s="205">
        <v>3.45</v>
      </c>
      <c r="W8" s="256"/>
      <c r="X8" s="256"/>
      <c r="Y8" s="256"/>
      <c r="Z8" s="256"/>
      <c r="AA8" s="256"/>
      <c r="AB8" s="256"/>
    </row>
    <row r="9" spans="1:28" x14ac:dyDescent="0.2">
      <c r="A9" s="199">
        <v>3.4000000000000101</v>
      </c>
      <c r="B9" s="200">
        <v>1630</v>
      </c>
      <c r="C9" s="201">
        <v>1650</v>
      </c>
      <c r="D9" s="202">
        <v>1660</v>
      </c>
      <c r="E9" s="203">
        <v>1830</v>
      </c>
      <c r="F9" s="204">
        <v>1850</v>
      </c>
      <c r="G9" s="205">
        <v>1860</v>
      </c>
      <c r="I9" s="199">
        <v>3.4000000000000101</v>
      </c>
      <c r="J9" s="200">
        <v>14</v>
      </c>
      <c r="K9" s="201">
        <v>14.5</v>
      </c>
      <c r="L9" s="202">
        <v>14.5</v>
      </c>
      <c r="M9" s="203">
        <v>16</v>
      </c>
      <c r="N9" s="204">
        <v>16</v>
      </c>
      <c r="O9" s="205"/>
      <c r="P9" s="199">
        <v>5.6</v>
      </c>
      <c r="Q9" s="200">
        <v>4.2699999999999996</v>
      </c>
      <c r="R9" s="201">
        <v>4.24</v>
      </c>
      <c r="S9" s="202">
        <v>4.2</v>
      </c>
      <c r="T9" s="203">
        <v>3.59</v>
      </c>
      <c r="U9" s="204">
        <v>3.58</v>
      </c>
      <c r="V9" s="205">
        <v>3.5</v>
      </c>
      <c r="W9" s="256"/>
      <c r="X9" s="256"/>
      <c r="Y9" s="256"/>
      <c r="Z9" s="256"/>
      <c r="AA9" s="256"/>
      <c r="AB9" s="256"/>
    </row>
    <row r="10" spans="1:28" x14ac:dyDescent="0.2">
      <c r="A10" s="199">
        <v>3.5000000000000102</v>
      </c>
      <c r="B10" s="200">
        <v>1670</v>
      </c>
      <c r="C10" s="201">
        <v>1690</v>
      </c>
      <c r="D10" s="202">
        <v>1710</v>
      </c>
      <c r="E10" s="203">
        <v>1870</v>
      </c>
      <c r="F10" s="204">
        <v>1890</v>
      </c>
      <c r="G10" s="205">
        <v>1910</v>
      </c>
      <c r="I10" s="199">
        <v>3.5000000000000102</v>
      </c>
      <c r="J10" s="200">
        <v>14.5</v>
      </c>
      <c r="K10" s="201"/>
      <c r="L10" s="202">
        <v>15</v>
      </c>
      <c r="M10" s="203"/>
      <c r="N10" s="204">
        <v>16.5</v>
      </c>
      <c r="O10" s="205">
        <v>16.5</v>
      </c>
      <c r="P10" s="199">
        <v>5.5</v>
      </c>
      <c r="Q10" s="200">
        <v>4.32</v>
      </c>
      <c r="R10" s="201">
        <v>4.3</v>
      </c>
      <c r="S10" s="202">
        <v>4.26</v>
      </c>
      <c r="T10" s="203">
        <v>4.04</v>
      </c>
      <c r="U10" s="204">
        <v>4.03</v>
      </c>
      <c r="V10" s="205">
        <v>3.56</v>
      </c>
      <c r="W10" s="256"/>
      <c r="X10" s="256"/>
      <c r="Y10" s="256"/>
      <c r="Z10" s="256"/>
      <c r="AA10" s="256"/>
      <c r="AB10" s="256"/>
    </row>
    <row r="11" spans="1:28" x14ac:dyDescent="0.2">
      <c r="A11" s="199">
        <v>3.6000000000000099</v>
      </c>
      <c r="B11" s="200">
        <v>1710</v>
      </c>
      <c r="C11" s="201">
        <v>1730</v>
      </c>
      <c r="D11" s="202">
        <v>1750</v>
      </c>
      <c r="E11" s="203">
        <v>1910</v>
      </c>
      <c r="F11" s="204">
        <v>1930</v>
      </c>
      <c r="G11" s="205">
        <v>1950</v>
      </c>
      <c r="I11" s="199">
        <v>3.6000000000000099</v>
      </c>
      <c r="J11" s="200">
        <v>15</v>
      </c>
      <c r="K11" s="201">
        <v>15</v>
      </c>
      <c r="L11" s="202">
        <v>15.5</v>
      </c>
      <c r="M11" s="203">
        <v>16.5</v>
      </c>
      <c r="N11" s="204">
        <v>17</v>
      </c>
      <c r="O11" s="205">
        <v>17</v>
      </c>
      <c r="P11" s="199">
        <v>5.4</v>
      </c>
      <c r="Q11" s="200">
        <v>4.38</v>
      </c>
      <c r="R11" s="201">
        <v>4.3499999999999996</v>
      </c>
      <c r="S11" s="202">
        <v>4.32</v>
      </c>
      <c r="T11" s="203">
        <v>4.09</v>
      </c>
      <c r="U11" s="204">
        <v>4.08</v>
      </c>
      <c r="V11" s="205">
        <v>4.01</v>
      </c>
      <c r="W11" s="256"/>
      <c r="X11" s="256"/>
      <c r="Y11" s="256"/>
      <c r="Z11" s="256"/>
      <c r="AA11" s="256"/>
      <c r="AB11" s="256"/>
    </row>
    <row r="12" spans="1:28" x14ac:dyDescent="0.2">
      <c r="A12" s="199">
        <v>3.7000000000000099</v>
      </c>
      <c r="B12" s="200">
        <v>1750</v>
      </c>
      <c r="C12" s="201">
        <v>1770</v>
      </c>
      <c r="D12" s="202">
        <v>1790</v>
      </c>
      <c r="E12" s="203">
        <v>1950</v>
      </c>
      <c r="F12" s="204">
        <v>1970</v>
      </c>
      <c r="G12" s="205">
        <v>1990</v>
      </c>
      <c r="I12" s="199">
        <v>3.7000000000000099</v>
      </c>
      <c r="J12" s="200"/>
      <c r="K12" s="201">
        <v>15.5</v>
      </c>
      <c r="L12" s="202"/>
      <c r="M12" s="203">
        <v>17</v>
      </c>
      <c r="N12" s="204"/>
      <c r="O12" s="205">
        <v>17.5</v>
      </c>
      <c r="P12" s="199">
        <v>5.3</v>
      </c>
      <c r="Q12" s="200">
        <v>4.4400000000000004</v>
      </c>
      <c r="R12" s="201">
        <v>4.41</v>
      </c>
      <c r="S12" s="202">
        <v>4.37</v>
      </c>
      <c r="T12" s="203">
        <v>4.1500000000000004</v>
      </c>
      <c r="U12" s="204">
        <v>4.13</v>
      </c>
      <c r="V12" s="205">
        <v>4.07</v>
      </c>
      <c r="W12" s="256"/>
      <c r="X12" s="256"/>
      <c r="Y12" s="256"/>
      <c r="Z12" s="256"/>
      <c r="AA12" s="256"/>
      <c r="AB12" s="256"/>
    </row>
    <row r="13" spans="1:28" x14ac:dyDescent="0.2">
      <c r="A13" s="199">
        <v>3.80000000000001</v>
      </c>
      <c r="B13" s="200">
        <v>1790</v>
      </c>
      <c r="C13" s="201">
        <v>1820</v>
      </c>
      <c r="D13" s="202">
        <v>1840</v>
      </c>
      <c r="E13" s="203">
        <v>1990</v>
      </c>
      <c r="F13" s="204">
        <v>2020</v>
      </c>
      <c r="G13" s="205">
        <v>2040</v>
      </c>
      <c r="I13" s="199">
        <v>3.80000000000001</v>
      </c>
      <c r="J13" s="200">
        <v>15.5</v>
      </c>
      <c r="K13" s="201">
        <v>16</v>
      </c>
      <c r="L13" s="202">
        <v>16</v>
      </c>
      <c r="M13" s="203">
        <v>17.5</v>
      </c>
      <c r="N13" s="204">
        <v>17.5</v>
      </c>
      <c r="O13" s="205">
        <v>18</v>
      </c>
      <c r="P13" s="199">
        <v>5.2</v>
      </c>
      <c r="Q13" s="200">
        <v>4.49</v>
      </c>
      <c r="R13" s="201">
        <v>4.46</v>
      </c>
      <c r="S13" s="202">
        <v>4.43</v>
      </c>
      <c r="T13" s="203">
        <v>4.2</v>
      </c>
      <c r="U13" s="204">
        <v>4.18</v>
      </c>
      <c r="V13" s="205">
        <v>4.12</v>
      </c>
      <c r="W13" s="256"/>
      <c r="X13" s="256"/>
      <c r="Y13" s="256"/>
      <c r="Z13" s="256"/>
      <c r="AA13" s="256"/>
      <c r="AB13" s="256"/>
    </row>
    <row r="14" spans="1:28" x14ac:dyDescent="0.2">
      <c r="A14" s="199">
        <v>3.9000000000000101</v>
      </c>
      <c r="B14" s="200">
        <v>1830</v>
      </c>
      <c r="C14" s="201">
        <v>1860</v>
      </c>
      <c r="D14" s="202">
        <v>1880</v>
      </c>
      <c r="E14" s="203">
        <v>2030</v>
      </c>
      <c r="F14" s="204">
        <v>2060</v>
      </c>
      <c r="G14" s="205">
        <v>2080</v>
      </c>
      <c r="I14" s="199">
        <v>3.9000000000000101</v>
      </c>
      <c r="J14" s="200">
        <v>16</v>
      </c>
      <c r="K14" s="201">
        <v>16.5</v>
      </c>
      <c r="L14" s="202">
        <v>16.5</v>
      </c>
      <c r="M14" s="203">
        <v>18</v>
      </c>
      <c r="N14" s="204">
        <v>18</v>
      </c>
      <c r="O14" s="205"/>
      <c r="P14" s="199">
        <v>5.0999999999999996</v>
      </c>
      <c r="Q14" s="200">
        <v>4.55</v>
      </c>
      <c r="R14" s="201">
        <v>4.51</v>
      </c>
      <c r="S14" s="202">
        <v>4.49</v>
      </c>
      <c r="T14" s="203">
        <v>4.25</v>
      </c>
      <c r="U14" s="204">
        <v>4.2300000000000004</v>
      </c>
      <c r="V14" s="205">
        <v>4.18</v>
      </c>
      <c r="W14" s="256"/>
      <c r="X14" s="256"/>
      <c r="Y14" s="256"/>
      <c r="Z14" s="256"/>
      <c r="AA14" s="256"/>
      <c r="AB14" s="256"/>
    </row>
    <row r="15" spans="1:28" x14ac:dyDescent="0.2">
      <c r="A15" s="199">
        <v>4.0000000000000098</v>
      </c>
      <c r="B15" s="200">
        <v>1880</v>
      </c>
      <c r="C15" s="201">
        <v>1900</v>
      </c>
      <c r="D15" s="202">
        <v>1930</v>
      </c>
      <c r="E15" s="203">
        <v>2080</v>
      </c>
      <c r="F15" s="204">
        <v>2100</v>
      </c>
      <c r="G15" s="205">
        <v>2130</v>
      </c>
      <c r="I15" s="199">
        <v>4.0000000000000098</v>
      </c>
      <c r="J15" s="200">
        <v>16.5</v>
      </c>
      <c r="K15" s="201"/>
      <c r="L15" s="202">
        <v>17</v>
      </c>
      <c r="M15" s="203"/>
      <c r="N15" s="204">
        <v>18.5</v>
      </c>
      <c r="O15" s="205">
        <v>18.5</v>
      </c>
      <c r="P15" s="199">
        <v>5</v>
      </c>
      <c r="Q15" s="200">
        <v>5</v>
      </c>
      <c r="R15" s="201">
        <v>4.57</v>
      </c>
      <c r="S15" s="202">
        <v>4.54</v>
      </c>
      <c r="T15" s="203">
        <v>4.3</v>
      </c>
      <c r="U15" s="204">
        <v>4.28</v>
      </c>
      <c r="V15" s="205">
        <v>4.24</v>
      </c>
      <c r="W15" s="256"/>
      <c r="X15" s="256"/>
      <c r="Y15" s="256"/>
      <c r="Z15" s="256"/>
      <c r="AA15" s="256"/>
      <c r="AB15" s="256"/>
    </row>
    <row r="16" spans="1:28" x14ac:dyDescent="0.2">
      <c r="A16" s="199">
        <v>4.1000000000000103</v>
      </c>
      <c r="B16" s="200">
        <v>1920</v>
      </c>
      <c r="C16" s="201">
        <v>1940</v>
      </c>
      <c r="D16" s="202">
        <v>1970</v>
      </c>
      <c r="E16" s="203">
        <v>2120</v>
      </c>
      <c r="F16" s="204">
        <v>2140</v>
      </c>
      <c r="G16" s="205">
        <v>2170</v>
      </c>
      <c r="I16" s="199">
        <v>4.1000000000000103</v>
      </c>
      <c r="J16" s="200">
        <v>17</v>
      </c>
      <c r="K16" s="201">
        <v>17</v>
      </c>
      <c r="L16" s="202">
        <v>17.5</v>
      </c>
      <c r="M16" s="203">
        <v>18.5</v>
      </c>
      <c r="N16" s="204">
        <v>19</v>
      </c>
      <c r="O16" s="205">
        <v>19</v>
      </c>
      <c r="P16" s="199">
        <v>4.9000000000000004</v>
      </c>
      <c r="Q16" s="200">
        <v>5.0599999999999996</v>
      </c>
      <c r="R16" s="201">
        <v>5.0199999999999996</v>
      </c>
      <c r="S16" s="202">
        <v>5</v>
      </c>
      <c r="T16" s="203">
        <v>4.3499999999999996</v>
      </c>
      <c r="U16" s="204">
        <v>4.34</v>
      </c>
      <c r="V16" s="205">
        <v>4.29</v>
      </c>
      <c r="W16" s="256"/>
      <c r="X16" s="256"/>
      <c r="Y16" s="256"/>
      <c r="Z16" s="256"/>
      <c r="AA16" s="256"/>
      <c r="AB16" s="256"/>
    </row>
    <row r="17" spans="1:28" x14ac:dyDescent="0.2">
      <c r="A17" s="199">
        <v>4.2000000000000099</v>
      </c>
      <c r="B17" s="200">
        <v>1960</v>
      </c>
      <c r="C17" s="201">
        <v>1990</v>
      </c>
      <c r="D17" s="202">
        <v>2010</v>
      </c>
      <c r="E17" s="203">
        <v>2160</v>
      </c>
      <c r="F17" s="204">
        <v>2190</v>
      </c>
      <c r="G17" s="205">
        <v>2210</v>
      </c>
      <c r="I17" s="199">
        <v>4.2000000000000099</v>
      </c>
      <c r="J17" s="200"/>
      <c r="K17" s="201">
        <v>17.5</v>
      </c>
      <c r="L17" s="202"/>
      <c r="M17" s="203">
        <v>19</v>
      </c>
      <c r="N17" s="204"/>
      <c r="O17" s="205">
        <v>19.5</v>
      </c>
      <c r="P17" s="199">
        <v>4.8</v>
      </c>
      <c r="Q17" s="200">
        <v>5.1100000000000003</v>
      </c>
      <c r="R17" s="201">
        <v>5.08</v>
      </c>
      <c r="S17" s="202">
        <v>5.0599999999999996</v>
      </c>
      <c r="T17" s="203">
        <v>4.4000000000000004</v>
      </c>
      <c r="U17" s="204">
        <v>4.3899999999999997</v>
      </c>
      <c r="V17" s="205">
        <v>4.3499999999999996</v>
      </c>
      <c r="W17" s="256"/>
      <c r="X17" s="256"/>
      <c r="Y17" s="256"/>
      <c r="Z17" s="256"/>
      <c r="AA17" s="256"/>
      <c r="AB17" s="256"/>
    </row>
    <row r="18" spans="1:28" x14ac:dyDescent="0.2">
      <c r="A18" s="199">
        <v>4.3000000000000096</v>
      </c>
      <c r="B18" s="200">
        <v>2000</v>
      </c>
      <c r="C18" s="201">
        <v>2030</v>
      </c>
      <c r="D18" s="202">
        <v>2060</v>
      </c>
      <c r="E18" s="203">
        <v>2200</v>
      </c>
      <c r="F18" s="204">
        <v>2230</v>
      </c>
      <c r="G18" s="205">
        <v>2260</v>
      </c>
      <c r="I18" s="199">
        <v>4.3000000000000096</v>
      </c>
      <c r="J18" s="200">
        <v>17.5</v>
      </c>
      <c r="K18" s="201">
        <v>18</v>
      </c>
      <c r="L18" s="202">
        <v>18</v>
      </c>
      <c r="M18" s="203">
        <v>19.5</v>
      </c>
      <c r="N18" s="204">
        <v>19.5</v>
      </c>
      <c r="O18" s="205">
        <v>20</v>
      </c>
      <c r="P18" s="199">
        <v>4.7</v>
      </c>
      <c r="Q18" s="200">
        <v>5.17</v>
      </c>
      <c r="R18" s="201">
        <v>5.13</v>
      </c>
      <c r="S18" s="202">
        <v>5.1100000000000003</v>
      </c>
      <c r="T18" s="203">
        <v>4.45</v>
      </c>
      <c r="U18" s="204">
        <v>4.4400000000000004</v>
      </c>
      <c r="V18" s="205">
        <v>4.4000000000000004</v>
      </c>
      <c r="W18" s="256"/>
      <c r="X18" s="256"/>
      <c r="Y18" s="256"/>
      <c r="Z18" s="256"/>
      <c r="AA18" s="256"/>
      <c r="AB18" s="256"/>
    </row>
    <row r="19" spans="1:28" x14ac:dyDescent="0.2">
      <c r="A19" s="199">
        <v>4.4000000000000101</v>
      </c>
      <c r="B19" s="200">
        <v>2040</v>
      </c>
      <c r="C19" s="201">
        <v>2070</v>
      </c>
      <c r="D19" s="202">
        <v>2100</v>
      </c>
      <c r="E19" s="203">
        <v>2240</v>
      </c>
      <c r="F19" s="204">
        <v>2270</v>
      </c>
      <c r="G19" s="205">
        <v>2300</v>
      </c>
      <c r="I19" s="199">
        <v>4.4000000000000101</v>
      </c>
      <c r="J19" s="200">
        <v>18</v>
      </c>
      <c r="K19" s="201">
        <v>18.5</v>
      </c>
      <c r="L19" s="202">
        <v>18.5</v>
      </c>
      <c r="M19" s="203"/>
      <c r="N19" s="204">
        <v>20</v>
      </c>
      <c r="O19" s="205">
        <v>20.5</v>
      </c>
      <c r="P19" s="199">
        <v>4.5999999999999996</v>
      </c>
      <c r="Q19" s="200">
        <v>5.23</v>
      </c>
      <c r="R19" s="201">
        <v>5.18</v>
      </c>
      <c r="S19" s="202">
        <v>5.17</v>
      </c>
      <c r="T19" s="203">
        <v>4.5</v>
      </c>
      <c r="U19" s="204">
        <v>4.49</v>
      </c>
      <c r="V19" s="205">
        <v>4.46</v>
      </c>
      <c r="W19" s="256"/>
      <c r="X19" s="256"/>
      <c r="Y19" s="256"/>
      <c r="Z19" s="256"/>
      <c r="AA19" s="256"/>
      <c r="AB19" s="256"/>
    </row>
    <row r="20" spans="1:28" x14ac:dyDescent="0.2">
      <c r="A20" s="199">
        <v>4.5000000000000098</v>
      </c>
      <c r="B20" s="200">
        <v>2080</v>
      </c>
      <c r="C20" s="201">
        <v>2110</v>
      </c>
      <c r="D20" s="202">
        <v>2140</v>
      </c>
      <c r="E20" s="203">
        <v>2280</v>
      </c>
      <c r="F20" s="204">
        <v>2310</v>
      </c>
      <c r="G20" s="205">
        <v>2340</v>
      </c>
      <c r="I20" s="199">
        <v>4.5000000000000098</v>
      </c>
      <c r="J20" s="200">
        <v>18.5</v>
      </c>
      <c r="K20" s="201"/>
      <c r="L20" s="202">
        <v>19</v>
      </c>
      <c r="M20" s="203">
        <v>20</v>
      </c>
      <c r="N20" s="204">
        <v>20.5</v>
      </c>
      <c r="O20" s="205"/>
      <c r="P20" s="199">
        <v>4.5000000000000098</v>
      </c>
      <c r="Q20" s="200">
        <v>5.28</v>
      </c>
      <c r="R20" s="201">
        <v>5.24</v>
      </c>
      <c r="S20" s="202">
        <v>5.23</v>
      </c>
      <c r="T20" s="203">
        <v>4.55</v>
      </c>
      <c r="U20" s="204">
        <v>4.54</v>
      </c>
      <c r="V20" s="205">
        <v>4.51</v>
      </c>
      <c r="W20" s="256"/>
      <c r="X20" s="256"/>
      <c r="Y20" s="256"/>
      <c r="Z20" s="256"/>
      <c r="AA20" s="256"/>
      <c r="AB20" s="256"/>
    </row>
    <row r="21" spans="1:28" x14ac:dyDescent="0.2">
      <c r="A21" s="199">
        <v>4.5999999999999996</v>
      </c>
      <c r="B21" s="200">
        <v>2120</v>
      </c>
      <c r="C21" s="201">
        <v>2160</v>
      </c>
      <c r="D21" s="202">
        <v>2190</v>
      </c>
      <c r="E21" s="203">
        <v>2320</v>
      </c>
      <c r="F21" s="204">
        <v>2360</v>
      </c>
      <c r="G21" s="205">
        <v>2390</v>
      </c>
      <c r="I21" s="199">
        <v>4.5999999999999996</v>
      </c>
      <c r="J21" s="200"/>
      <c r="K21" s="201">
        <v>19</v>
      </c>
      <c r="L21" s="202">
        <v>19.5</v>
      </c>
      <c r="M21" s="203">
        <v>20.5</v>
      </c>
      <c r="N21" s="204">
        <v>21</v>
      </c>
      <c r="O21" s="205">
        <v>21</v>
      </c>
      <c r="P21" s="199">
        <v>4.4000000000000101</v>
      </c>
      <c r="Q21" s="200">
        <v>5.34</v>
      </c>
      <c r="R21" s="201">
        <v>5.29</v>
      </c>
      <c r="S21" s="202">
        <v>5.28</v>
      </c>
      <c r="T21" s="203">
        <v>5</v>
      </c>
      <c r="U21" s="204">
        <v>4.59</v>
      </c>
      <c r="V21" s="205">
        <v>4.57</v>
      </c>
      <c r="W21" s="256"/>
      <c r="X21" s="256"/>
      <c r="Y21" s="256"/>
      <c r="Z21" s="256"/>
      <c r="AA21" s="256"/>
      <c r="AB21" s="256"/>
    </row>
    <row r="22" spans="1:28" x14ac:dyDescent="0.2">
      <c r="A22" s="199">
        <v>4.7</v>
      </c>
      <c r="B22" s="200">
        <v>2160</v>
      </c>
      <c r="C22" s="201">
        <v>2200</v>
      </c>
      <c r="D22" s="202">
        <v>2230</v>
      </c>
      <c r="E22" s="203">
        <v>2360</v>
      </c>
      <c r="F22" s="204">
        <v>2400</v>
      </c>
      <c r="G22" s="205">
        <v>2430</v>
      </c>
      <c r="I22" s="199">
        <v>4.7</v>
      </c>
      <c r="J22" s="200">
        <v>19</v>
      </c>
      <c r="K22" s="201">
        <v>19.5</v>
      </c>
      <c r="L22" s="202">
        <v>20</v>
      </c>
      <c r="M22" s="203">
        <v>21</v>
      </c>
      <c r="N22" s="204"/>
      <c r="O22" s="205">
        <v>21.5</v>
      </c>
      <c r="P22" s="199">
        <v>4.3000000000000096</v>
      </c>
      <c r="Q22" s="200">
        <v>5.39</v>
      </c>
      <c r="R22" s="201">
        <v>5.35</v>
      </c>
      <c r="S22" s="202">
        <v>5.34</v>
      </c>
      <c r="T22" s="203">
        <v>5.05</v>
      </c>
      <c r="U22" s="204">
        <v>5.05</v>
      </c>
      <c r="V22" s="205">
        <v>5.0199999999999996</v>
      </c>
      <c r="W22" s="256"/>
      <c r="X22" s="256"/>
      <c r="Y22" s="256"/>
      <c r="Z22" s="256"/>
      <c r="AA22" s="256"/>
      <c r="AB22" s="256"/>
    </row>
    <row r="23" spans="1:28" x14ac:dyDescent="0.2">
      <c r="A23" s="199">
        <v>4.8</v>
      </c>
      <c r="B23" s="200">
        <v>2210</v>
      </c>
      <c r="C23" s="201">
        <v>2240</v>
      </c>
      <c r="D23" s="202">
        <v>2280</v>
      </c>
      <c r="E23" s="203">
        <v>2410</v>
      </c>
      <c r="F23" s="204">
        <v>2440</v>
      </c>
      <c r="G23" s="205">
        <v>2480</v>
      </c>
      <c r="I23" s="199">
        <v>4.8</v>
      </c>
      <c r="J23" s="200">
        <v>19.5</v>
      </c>
      <c r="K23" s="201">
        <v>20</v>
      </c>
      <c r="L23" s="202"/>
      <c r="M23" s="203"/>
      <c r="N23" s="204">
        <v>21.5</v>
      </c>
      <c r="O23" s="205">
        <v>22</v>
      </c>
      <c r="P23" s="199">
        <v>4.2000000000000099</v>
      </c>
      <c r="Q23" s="200">
        <v>5.45</v>
      </c>
      <c r="R23" s="201">
        <v>5.4</v>
      </c>
      <c r="S23" s="202">
        <v>5.4</v>
      </c>
      <c r="T23" s="203">
        <v>5.0999999999999996</v>
      </c>
      <c r="U23" s="204">
        <v>5.0999999999999996</v>
      </c>
      <c r="V23" s="205">
        <v>5.08</v>
      </c>
      <c r="W23" s="256"/>
      <c r="X23" s="256"/>
      <c r="Y23" s="256"/>
      <c r="Z23" s="256"/>
      <c r="AA23" s="256"/>
      <c r="AB23" s="256"/>
    </row>
    <row r="24" spans="1:28" x14ac:dyDescent="0.2">
      <c r="A24" s="199">
        <v>4.9000000000000004</v>
      </c>
      <c r="B24" s="200">
        <v>2250</v>
      </c>
      <c r="C24" s="201">
        <v>2280</v>
      </c>
      <c r="D24" s="202">
        <v>2320</v>
      </c>
      <c r="E24" s="203">
        <v>2450</v>
      </c>
      <c r="F24" s="204">
        <v>2480</v>
      </c>
      <c r="G24" s="205">
        <v>2520</v>
      </c>
      <c r="I24" s="199">
        <v>4.9000000000000004</v>
      </c>
      <c r="J24" s="200">
        <v>20</v>
      </c>
      <c r="K24" s="201">
        <v>20.5</v>
      </c>
      <c r="L24" s="202">
        <v>20.5</v>
      </c>
      <c r="M24" s="203">
        <v>21.5</v>
      </c>
      <c r="N24" s="204">
        <v>22</v>
      </c>
      <c r="O24" s="205">
        <v>22.5</v>
      </c>
      <c r="P24" s="199">
        <v>4.1000000000000103</v>
      </c>
      <c r="Q24" s="200">
        <v>5.51</v>
      </c>
      <c r="R24" s="201">
        <v>5.45</v>
      </c>
      <c r="S24" s="202">
        <v>5.45</v>
      </c>
      <c r="T24" s="203">
        <v>5.15</v>
      </c>
      <c r="U24" s="204">
        <v>5.15</v>
      </c>
      <c r="V24" s="205">
        <v>5.13</v>
      </c>
      <c r="W24" s="256"/>
      <c r="X24" s="256"/>
      <c r="Y24" s="256"/>
      <c r="Z24" s="256"/>
      <c r="AA24" s="256"/>
      <c r="AB24" s="256"/>
    </row>
    <row r="25" spans="1:28" x14ac:dyDescent="0.2">
      <c r="A25" s="199">
        <v>5</v>
      </c>
      <c r="B25" s="200">
        <v>2290</v>
      </c>
      <c r="C25" s="201">
        <v>2330</v>
      </c>
      <c r="D25" s="202">
        <v>2360</v>
      </c>
      <c r="E25" s="203">
        <v>2490</v>
      </c>
      <c r="F25" s="204">
        <v>2530</v>
      </c>
      <c r="G25" s="205">
        <v>2560</v>
      </c>
      <c r="I25" s="199">
        <v>5</v>
      </c>
      <c r="J25" s="200">
        <v>20.5</v>
      </c>
      <c r="K25" s="201"/>
      <c r="L25" s="202">
        <v>21</v>
      </c>
      <c r="M25" s="203">
        <v>22</v>
      </c>
      <c r="N25" s="204">
        <v>22.5</v>
      </c>
      <c r="O25" s="205">
        <v>23</v>
      </c>
      <c r="P25" s="199">
        <v>4.0000000000000098</v>
      </c>
      <c r="Q25" s="200">
        <v>5.56</v>
      </c>
      <c r="R25" s="201">
        <v>5.51</v>
      </c>
      <c r="S25" s="202">
        <v>5.51</v>
      </c>
      <c r="T25" s="203">
        <v>5.2</v>
      </c>
      <c r="U25" s="204">
        <v>5.2</v>
      </c>
      <c r="V25" s="205">
        <v>5.19</v>
      </c>
      <c r="W25" s="256"/>
      <c r="X25" s="256"/>
      <c r="Y25" s="256"/>
      <c r="Z25" s="256"/>
      <c r="AA25" s="256"/>
      <c r="AB25" s="256"/>
    </row>
    <row r="26" spans="1:28" x14ac:dyDescent="0.2">
      <c r="A26" s="199">
        <v>5.0999999999999996</v>
      </c>
      <c r="B26" s="200">
        <v>2330</v>
      </c>
      <c r="C26" s="201">
        <v>2370</v>
      </c>
      <c r="D26" s="202">
        <v>2410</v>
      </c>
      <c r="E26" s="203">
        <v>2530</v>
      </c>
      <c r="F26" s="204">
        <v>2570</v>
      </c>
      <c r="G26" s="205">
        <v>2610</v>
      </c>
      <c r="I26" s="199">
        <v>5.0999999999999996</v>
      </c>
      <c r="J26" s="200"/>
      <c r="K26" s="201">
        <v>21</v>
      </c>
      <c r="L26" s="202">
        <v>21.5</v>
      </c>
      <c r="M26" s="203">
        <v>22.5</v>
      </c>
      <c r="N26" s="204">
        <v>23</v>
      </c>
      <c r="O26" s="205"/>
      <c r="P26" s="199">
        <v>3.9000000000000101</v>
      </c>
      <c r="Q26" s="200">
        <v>6.02</v>
      </c>
      <c r="R26" s="201">
        <v>5.56</v>
      </c>
      <c r="S26" s="202">
        <v>5.57</v>
      </c>
      <c r="T26" s="203">
        <v>5.25</v>
      </c>
      <c r="U26" s="204">
        <v>5.25</v>
      </c>
      <c r="V26" s="205">
        <v>5.24</v>
      </c>
      <c r="W26" s="256"/>
      <c r="X26" s="256"/>
      <c r="Y26" s="256"/>
      <c r="Z26" s="256"/>
      <c r="AA26" s="256"/>
      <c r="AB26" s="256"/>
    </row>
    <row r="27" spans="1:28" x14ac:dyDescent="0.2">
      <c r="A27" s="199">
        <v>5.2</v>
      </c>
      <c r="B27" s="200">
        <v>2370</v>
      </c>
      <c r="C27" s="201">
        <v>2410</v>
      </c>
      <c r="D27" s="202">
        <v>2450</v>
      </c>
      <c r="E27" s="203">
        <v>2570</v>
      </c>
      <c r="F27" s="204">
        <v>2610</v>
      </c>
      <c r="G27" s="205">
        <v>2650</v>
      </c>
      <c r="I27" s="199">
        <v>5.2</v>
      </c>
      <c r="J27" s="200">
        <v>21</v>
      </c>
      <c r="K27" s="201">
        <v>21.5</v>
      </c>
      <c r="L27" s="202">
        <v>22</v>
      </c>
      <c r="M27" s="203">
        <v>23</v>
      </c>
      <c r="N27" s="204"/>
      <c r="O27" s="205">
        <v>23.5</v>
      </c>
      <c r="P27" s="199">
        <v>3.80000000000001</v>
      </c>
      <c r="Q27" s="200">
        <v>6.07</v>
      </c>
      <c r="R27" s="201">
        <v>6.02</v>
      </c>
      <c r="S27" s="202">
        <v>6.02</v>
      </c>
      <c r="T27" s="203">
        <v>5.3</v>
      </c>
      <c r="U27" s="204">
        <v>5.3</v>
      </c>
      <c r="V27" s="205">
        <v>5.3</v>
      </c>
      <c r="W27" s="256"/>
      <c r="X27" s="256"/>
      <c r="Y27" s="256"/>
      <c r="Z27" s="256"/>
      <c r="AA27" s="256"/>
      <c r="AB27" s="256"/>
    </row>
    <row r="28" spans="1:28" x14ac:dyDescent="0.2">
      <c r="A28" s="199">
        <v>5.3</v>
      </c>
      <c r="B28" s="200">
        <v>2410</v>
      </c>
      <c r="C28" s="201">
        <v>2450</v>
      </c>
      <c r="D28" s="202">
        <v>2490</v>
      </c>
      <c r="E28" s="203">
        <v>2610</v>
      </c>
      <c r="F28" s="204">
        <v>2650</v>
      </c>
      <c r="G28" s="205">
        <v>2690</v>
      </c>
      <c r="I28" s="199">
        <v>5.3</v>
      </c>
      <c r="J28" s="200">
        <v>21.5</v>
      </c>
      <c r="K28" s="201">
        <v>22</v>
      </c>
      <c r="L28" s="202">
        <v>22.5</v>
      </c>
      <c r="M28" s="203"/>
      <c r="N28" s="204">
        <v>23.5</v>
      </c>
      <c r="O28" s="205">
        <v>24</v>
      </c>
      <c r="P28" s="199">
        <v>3.7000000000000099</v>
      </c>
      <c r="Q28" s="200">
        <v>6.13</v>
      </c>
      <c r="R28" s="201">
        <v>6.07</v>
      </c>
      <c r="S28" s="202">
        <v>6.08</v>
      </c>
      <c r="T28" s="203">
        <v>5.35</v>
      </c>
      <c r="U28" s="204">
        <v>5.35</v>
      </c>
      <c r="V28" s="205">
        <v>5.35</v>
      </c>
      <c r="W28" s="256"/>
      <c r="X28" s="256"/>
      <c r="Y28" s="256"/>
      <c r="Z28" s="256"/>
      <c r="AA28" s="256"/>
      <c r="AB28" s="256"/>
    </row>
    <row r="29" spans="1:28" x14ac:dyDescent="0.2">
      <c r="A29" s="199">
        <v>5.4</v>
      </c>
      <c r="B29" s="200">
        <v>2450</v>
      </c>
      <c r="C29" s="201">
        <v>2500</v>
      </c>
      <c r="D29" s="202">
        <v>2540</v>
      </c>
      <c r="E29" s="203">
        <v>2650</v>
      </c>
      <c r="F29" s="204">
        <v>2700</v>
      </c>
      <c r="G29" s="205">
        <v>2740</v>
      </c>
      <c r="I29" s="199">
        <v>5.4</v>
      </c>
      <c r="J29" s="200">
        <v>22</v>
      </c>
      <c r="K29" s="201">
        <v>22.5</v>
      </c>
      <c r="L29" s="202"/>
      <c r="M29" s="203">
        <v>23.5</v>
      </c>
      <c r="N29" s="204">
        <v>24</v>
      </c>
      <c r="O29" s="205">
        <v>24.5</v>
      </c>
      <c r="P29" s="199">
        <v>3.6000000000000099</v>
      </c>
      <c r="Q29" s="200">
        <v>6.18</v>
      </c>
      <c r="R29" s="201">
        <v>6.12</v>
      </c>
      <c r="S29" s="202">
        <v>6.13</v>
      </c>
      <c r="T29" s="203">
        <v>5.4</v>
      </c>
      <c r="U29" s="204">
        <v>5.41</v>
      </c>
      <c r="V29" s="205">
        <v>5.41</v>
      </c>
      <c r="W29" s="256"/>
      <c r="X29" s="256"/>
      <c r="Y29" s="256"/>
      <c r="Z29" s="256"/>
      <c r="AA29" s="256"/>
      <c r="AB29" s="256"/>
    </row>
    <row r="30" spans="1:28" x14ac:dyDescent="0.2">
      <c r="A30" s="199">
        <v>5.5</v>
      </c>
      <c r="B30" s="200">
        <v>2490</v>
      </c>
      <c r="C30" s="201">
        <v>2540</v>
      </c>
      <c r="D30" s="202">
        <v>2580</v>
      </c>
      <c r="E30" s="203">
        <v>2690</v>
      </c>
      <c r="F30" s="204">
        <v>2740</v>
      </c>
      <c r="G30" s="205">
        <v>2780</v>
      </c>
      <c r="I30" s="199">
        <v>5.5</v>
      </c>
      <c r="J30" s="200"/>
      <c r="K30" s="201"/>
      <c r="L30" s="202">
        <v>23</v>
      </c>
      <c r="M30" s="203">
        <v>24</v>
      </c>
      <c r="N30" s="204">
        <v>24.5</v>
      </c>
      <c r="O30" s="205">
        <v>25</v>
      </c>
      <c r="P30" s="199">
        <v>3.5000000000000102</v>
      </c>
      <c r="Q30" s="200">
        <v>6.24</v>
      </c>
      <c r="R30" s="201">
        <v>6.18</v>
      </c>
      <c r="S30" s="202">
        <v>6.19</v>
      </c>
      <c r="T30" s="203">
        <v>5.45</v>
      </c>
      <c r="U30" s="204">
        <v>5.46</v>
      </c>
      <c r="V30" s="205">
        <v>5.46</v>
      </c>
      <c r="W30" s="256"/>
      <c r="X30" s="256"/>
      <c r="Y30" s="256"/>
      <c r="Z30" s="256"/>
      <c r="AA30" s="256"/>
      <c r="AB30" s="256"/>
    </row>
    <row r="31" spans="1:28" x14ac:dyDescent="0.2">
      <c r="A31" s="199">
        <v>5.6</v>
      </c>
      <c r="B31" s="200">
        <v>2540</v>
      </c>
      <c r="C31" s="201">
        <v>2580</v>
      </c>
      <c r="D31" s="202">
        <v>2630</v>
      </c>
      <c r="E31" s="203">
        <v>2740</v>
      </c>
      <c r="F31" s="204">
        <v>2780</v>
      </c>
      <c r="G31" s="205">
        <v>2830</v>
      </c>
      <c r="I31" s="199">
        <v>5.6</v>
      </c>
      <c r="J31" s="200">
        <v>22.5</v>
      </c>
      <c r="K31" s="201">
        <v>23</v>
      </c>
      <c r="L31" s="202">
        <v>23.5</v>
      </c>
      <c r="M31" s="203">
        <v>24.5</v>
      </c>
      <c r="N31" s="204">
        <v>25</v>
      </c>
      <c r="O31" s="205">
        <v>25.5</v>
      </c>
      <c r="P31" s="199">
        <v>3.4000000000000101</v>
      </c>
      <c r="Q31" s="200">
        <v>6.3</v>
      </c>
      <c r="R31" s="201">
        <v>6.23</v>
      </c>
      <c r="S31" s="202">
        <v>6.25</v>
      </c>
      <c r="T31" s="203">
        <v>5.5</v>
      </c>
      <c r="U31" s="204">
        <v>5.51</v>
      </c>
      <c r="V31" s="205">
        <v>5.51</v>
      </c>
      <c r="W31" s="256"/>
      <c r="X31" s="256"/>
      <c r="Y31" s="256"/>
      <c r="Z31" s="256"/>
      <c r="AA31" s="256"/>
      <c r="AB31" s="256"/>
    </row>
    <row r="32" spans="1:28" x14ac:dyDescent="0.2">
      <c r="A32" s="199">
        <v>5.7</v>
      </c>
      <c r="B32" s="200">
        <v>2580</v>
      </c>
      <c r="C32" s="201">
        <v>2620</v>
      </c>
      <c r="D32" s="202">
        <v>2670</v>
      </c>
      <c r="E32" s="203">
        <v>2780</v>
      </c>
      <c r="F32" s="204">
        <v>2820</v>
      </c>
      <c r="G32" s="205">
        <v>2870</v>
      </c>
      <c r="I32" s="199">
        <v>5.7</v>
      </c>
      <c r="J32" s="200">
        <v>23</v>
      </c>
      <c r="K32" s="201">
        <v>23.5</v>
      </c>
      <c r="L32" s="202">
        <v>24</v>
      </c>
      <c r="M32" s="203"/>
      <c r="N32" s="204"/>
      <c r="O32" s="205"/>
      <c r="P32" s="199">
        <v>3.30000000000001</v>
      </c>
      <c r="Q32" s="200">
        <v>6.35</v>
      </c>
      <c r="R32" s="201">
        <v>6.29</v>
      </c>
      <c r="S32" s="202">
        <v>6.3</v>
      </c>
      <c r="T32" s="203">
        <v>5.55</v>
      </c>
      <c r="U32" s="204">
        <v>5.55</v>
      </c>
      <c r="V32" s="205">
        <v>5.55</v>
      </c>
      <c r="W32" s="256"/>
      <c r="X32" s="256"/>
      <c r="Y32" s="256"/>
      <c r="Z32" s="256"/>
      <c r="AA32" s="256"/>
      <c r="AB32" s="256"/>
    </row>
    <row r="33" spans="1:28" x14ac:dyDescent="0.2">
      <c r="A33" s="199">
        <v>5.8</v>
      </c>
      <c r="B33" s="200">
        <v>2620</v>
      </c>
      <c r="C33" s="201">
        <v>2670</v>
      </c>
      <c r="D33" s="202">
        <v>2710</v>
      </c>
      <c r="E33" s="203">
        <v>2820</v>
      </c>
      <c r="F33" s="204">
        <v>2870</v>
      </c>
      <c r="G33" s="205">
        <v>2910</v>
      </c>
      <c r="I33" s="199">
        <v>5.8</v>
      </c>
      <c r="J33" s="200">
        <v>23.5</v>
      </c>
      <c r="K33" s="201">
        <v>24</v>
      </c>
      <c r="L33" s="202">
        <v>24.5</v>
      </c>
      <c r="M33" s="203">
        <v>25</v>
      </c>
      <c r="N33" s="204">
        <v>25.5</v>
      </c>
      <c r="O33" s="205">
        <v>26</v>
      </c>
      <c r="P33" s="199">
        <v>3.2000000000000099</v>
      </c>
      <c r="Q33" s="200">
        <v>6.41</v>
      </c>
      <c r="R33" s="201">
        <v>6.34</v>
      </c>
      <c r="S33" s="202">
        <v>6.36</v>
      </c>
      <c r="T33" s="203">
        <v>6</v>
      </c>
      <c r="U33" s="204">
        <v>6</v>
      </c>
      <c r="V33" s="205">
        <v>6</v>
      </c>
      <c r="W33" s="256"/>
      <c r="X33" s="256"/>
      <c r="Y33" s="256"/>
      <c r="Z33" s="256"/>
      <c r="AA33" s="256"/>
      <c r="AB33" s="256"/>
    </row>
    <row r="34" spans="1:28" x14ac:dyDescent="0.2">
      <c r="A34" s="199">
        <v>5.9</v>
      </c>
      <c r="B34" s="200">
        <v>2660</v>
      </c>
      <c r="C34" s="201">
        <v>2710</v>
      </c>
      <c r="D34" s="202">
        <v>2760</v>
      </c>
      <c r="E34" s="203">
        <v>2860</v>
      </c>
      <c r="F34" s="204">
        <v>2910</v>
      </c>
      <c r="G34" s="205">
        <v>2960</v>
      </c>
      <c r="I34" s="199">
        <v>5.9</v>
      </c>
      <c r="J34" s="200">
        <v>24</v>
      </c>
      <c r="K34" s="201">
        <v>24.5</v>
      </c>
      <c r="L34" s="202">
        <v>25</v>
      </c>
      <c r="M34" s="203">
        <v>25.5</v>
      </c>
      <c r="N34" s="204">
        <v>26</v>
      </c>
      <c r="O34" s="205">
        <v>26.5</v>
      </c>
      <c r="P34" s="199">
        <v>3.1000000000000099</v>
      </c>
      <c r="Q34" s="200">
        <v>6.46</v>
      </c>
      <c r="R34" s="201">
        <v>6.39</v>
      </c>
      <c r="S34" s="202">
        <v>6.42</v>
      </c>
      <c r="T34" s="203">
        <v>6.05</v>
      </c>
      <c r="U34" s="204">
        <v>6.05</v>
      </c>
      <c r="V34" s="205">
        <v>6.05</v>
      </c>
      <c r="W34" s="256"/>
      <c r="X34" s="256"/>
      <c r="Y34" s="256"/>
      <c r="Z34" s="256"/>
      <c r="AA34" s="256"/>
      <c r="AB34" s="256"/>
    </row>
    <row r="35" spans="1:28" x14ac:dyDescent="0.2">
      <c r="A35" s="199">
        <v>6</v>
      </c>
      <c r="B35" s="200">
        <v>2700</v>
      </c>
      <c r="C35" s="201">
        <v>2750</v>
      </c>
      <c r="D35" s="202">
        <v>2800</v>
      </c>
      <c r="E35" s="203">
        <v>2900</v>
      </c>
      <c r="F35" s="204">
        <v>2950</v>
      </c>
      <c r="G35" s="205">
        <v>3000</v>
      </c>
      <c r="I35" s="199">
        <v>6</v>
      </c>
      <c r="J35" s="200">
        <v>24.5</v>
      </c>
      <c r="K35" s="201">
        <v>25</v>
      </c>
      <c r="L35" s="202">
        <v>25.5</v>
      </c>
      <c r="M35" s="203">
        <v>26</v>
      </c>
      <c r="N35" s="204">
        <v>26.5</v>
      </c>
      <c r="O35" s="205">
        <v>27</v>
      </c>
      <c r="P35" s="199">
        <v>3</v>
      </c>
      <c r="Q35" s="200">
        <v>6.52</v>
      </c>
      <c r="R35" s="201">
        <v>6.45</v>
      </c>
      <c r="S35" s="202">
        <v>6.47</v>
      </c>
      <c r="T35" s="203">
        <v>6.1</v>
      </c>
      <c r="U35" s="204">
        <v>6.1</v>
      </c>
      <c r="V35" s="205">
        <v>6.1</v>
      </c>
      <c r="W35" s="256"/>
      <c r="X35" s="256"/>
      <c r="Y35" s="256"/>
      <c r="Z35" s="256"/>
      <c r="AA35" s="256"/>
      <c r="AB35" s="256"/>
    </row>
  </sheetData>
  <pageMargins left="0.7" right="0.7" top="0.78740157499999996" bottom="0.78740157499999996" header="0.3" footer="0.3"/>
  <pageSetup paperSize="9" orientation="landscape" horizontalDpi="4294967294" r:id="rId1"/>
  <headerFooter>
    <oddHeader>&amp;L&amp;"Arial,Fett"&amp;12&amp;A
&amp;RWertetabelle Leichtathletik,  SSP St. Gallen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Rangliste Rohdaten</vt:lpstr>
      <vt:lpstr>Punkteberechnung Männer</vt:lpstr>
      <vt:lpstr>Punkteberechnung Frauen</vt:lpstr>
      <vt:lpstr>Noten</vt:lpstr>
      <vt:lpstr>Sprint</vt:lpstr>
      <vt:lpstr>Springen</vt:lpstr>
      <vt:lpstr>Werfen</vt:lpstr>
      <vt:lpstr>Ausdauer</vt:lpstr>
      <vt:lpstr>Noten!Druckbereich</vt:lpstr>
      <vt:lpstr>'Rangliste Rohdaten'!Druckbereich</vt:lpstr>
    </vt:vector>
  </TitlesOfParts>
  <Company>OSZ Gommiswald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marlae</dc:creator>
  <cp:lastModifiedBy>Tschopp Céline</cp:lastModifiedBy>
  <cp:lastPrinted>2016-05-21T10:29:23Z</cp:lastPrinted>
  <dcterms:created xsi:type="dcterms:W3CDTF">2009-05-07T13:15:14Z</dcterms:created>
  <dcterms:modified xsi:type="dcterms:W3CDTF">2019-06-21T15:34:51Z</dcterms:modified>
</cp:coreProperties>
</file>